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rozpočtové opatření a rozpočtové změny na vyvěšení 2021\"/>
    </mc:Choice>
  </mc:AlternateContent>
  <xr:revisionPtr revIDLastSave="0" documentId="8_{3036A65B-0EDF-4F8F-9E96-C9E0BB6742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rava" sheetId="5" r:id="rId1"/>
    <sheet name="List1" sheetId="4" r:id="rId2"/>
    <sheet name="List2" sheetId="2" r:id="rId3"/>
    <sheet name="List3" sheetId="3" r:id="rId4"/>
  </sheets>
  <externalReferences>
    <externalReference r:id="rId5"/>
  </externalReferences>
  <definedNames>
    <definedName name="_xlnm._FilterDatabase" localSheetId="1" hidden="1">List1!$A$21:$R$59</definedName>
    <definedName name="_xlnm._FilterDatabase" localSheetId="0" hidden="1">oprava!$A$21:$R$76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5" l="1"/>
  <c r="G80" i="5"/>
  <c r="J53" i="5"/>
  <c r="H36" i="5"/>
  <c r="H22" i="5"/>
  <c r="G75" i="5"/>
  <c r="G47" i="5"/>
  <c r="G49" i="5"/>
  <c r="G52" i="5"/>
  <c r="G53" i="5" s="1"/>
  <c r="G69" i="5"/>
  <c r="G66" i="5"/>
  <c r="G64" i="5"/>
  <c r="G61" i="5"/>
  <c r="G59" i="5"/>
  <c r="H59" i="5" s="1"/>
  <c r="G55" i="5"/>
  <c r="F55" i="5" s="1"/>
  <c r="G42" i="5"/>
  <c r="G39" i="5"/>
  <c r="G37" i="5"/>
  <c r="G35" i="5"/>
  <c r="F24" i="5"/>
  <c r="H81" i="5"/>
  <c r="F58" i="5"/>
  <c r="F54" i="5"/>
  <c r="G33" i="5"/>
  <c r="F32" i="5"/>
  <c r="G29" i="5"/>
  <c r="G25" i="5"/>
  <c r="G64" i="4"/>
  <c r="H64" i="4" s="1"/>
  <c r="G63" i="4"/>
  <c r="H63" i="4" s="1"/>
  <c r="F43" i="4"/>
  <c r="F47" i="4"/>
  <c r="G48" i="4"/>
  <c r="H48" i="4" s="1"/>
  <c r="G44" i="4"/>
  <c r="F44" i="4" s="1"/>
  <c r="F30" i="4"/>
  <c r="G31" i="4"/>
  <c r="F26" i="4"/>
  <c r="G27" i="4"/>
  <c r="F22" i="4"/>
  <c r="G23" i="4"/>
  <c r="F23" i="4" s="1"/>
  <c r="G39" i="4"/>
  <c r="H39" i="4" s="1"/>
  <c r="H80" i="5" l="1"/>
  <c r="G50" i="5"/>
  <c r="G76" i="5" s="1"/>
  <c r="G36" i="4"/>
  <c r="G53" i="4"/>
  <c r="G42" i="4"/>
  <c r="H27" i="4"/>
</calcChain>
</file>

<file path=xl/sharedStrings.xml><?xml version="1.0" encoding="utf-8"?>
<sst xmlns="http://schemas.openxmlformats.org/spreadsheetml/2006/main" count="244" uniqueCount="84">
  <si>
    <t>V souladu s ustanovením § 16 zákona č. 250/2000 Sb., o rozpočtových pravidlech územních rozpočtů dojde k rozpočtovému</t>
  </si>
  <si>
    <t>opatření v případě změn rozpočtových prostředků na závazných ukazatelích.</t>
  </si>
  <si>
    <t>Přesun prostředků v rámci nezajištěného výdaje je Čerpán z rezervy obce.</t>
  </si>
  <si>
    <r>
      <t xml:space="preserve">ZO </t>
    </r>
    <r>
      <rPr>
        <u/>
        <sz val="9.5"/>
        <rFont val="Arial"/>
        <family val="2"/>
        <charset val="238"/>
      </rPr>
      <t>schvaluje dne 6. 6. 2018 rozpočtové opatření č. 3/2018 v předloženém rozsahu Usnesením č. 1038/1860</t>
    </r>
  </si>
  <si>
    <t>TEXTY PRO FORMULÁŘ ÚPRAVA ROZPOČTU - na začátek kopírují se řádky 3-13</t>
  </si>
  <si>
    <t>TEXTY PRO FORMULÁŘ ÚPRAVA ROZPOČTU - na začátek kopírují se řádky 16-32</t>
  </si>
  <si>
    <t>poznámka: Texty, které budou přenášeny z tohoto formuláře, musí být zapsány pouze ve sloupci A</t>
  </si>
  <si>
    <t xml:space="preserve">Správce rozpočtu : </t>
  </si>
  <si>
    <t xml:space="preserve">Starosta obce : </t>
  </si>
  <si>
    <t>Obec , IČ: Náklo, 00299251</t>
  </si>
  <si>
    <t>Rozpočtové změny roku 2019 -duben</t>
  </si>
  <si>
    <r>
      <t>Rozpočtové opatření č. 1/2019</t>
    </r>
    <r>
      <rPr>
        <sz val="9.5"/>
        <rFont val="Arial"/>
        <family val="2"/>
        <charset val="238"/>
      </rPr>
      <t xml:space="preserve"> (předloženo na ZQ 6. 6. 2018) a doplněno při jednání na ZO</t>
    </r>
  </si>
  <si>
    <t>Důvodová zpráva k rozpočtovému opatření č. 1/2019</t>
  </si>
  <si>
    <t>PAR</t>
  </si>
  <si>
    <t>POL</t>
  </si>
  <si>
    <t>PARAGRAF</t>
  </si>
  <si>
    <t>POLOŽKA</t>
  </si>
  <si>
    <t>POZNÁMKA</t>
  </si>
  <si>
    <t>Upravený ROZP</t>
  </si>
  <si>
    <t>ROZP po ZMĚNĚ</t>
  </si>
  <si>
    <t>změna ROZP</t>
  </si>
  <si>
    <t>UZ</t>
  </si>
  <si>
    <t>průtoková dotace ZŠ Náklo</t>
  </si>
  <si>
    <t>Daň z příjmů fyzických osob placená plátci</t>
  </si>
  <si>
    <t>Ostatní neinv.přijaté transfery ze st. rozpočtu</t>
  </si>
  <si>
    <t>Celkem ZMĚNY v PŘÍJMECH</t>
  </si>
  <si>
    <t>Celkem PŘÍJMY</t>
  </si>
  <si>
    <t>VÝDAJE:</t>
  </si>
  <si>
    <t>ROZPOČTOVÁNO</t>
  </si>
  <si>
    <t>Nákup ostatních služeb</t>
  </si>
  <si>
    <t>Opravy a udržování</t>
  </si>
  <si>
    <t xml:space="preserve">opravy chodníků </t>
  </si>
  <si>
    <t>Ostatní záležitosti pozemních komunikací</t>
  </si>
  <si>
    <t>Drobný hmotný dlouhodobý majetek</t>
  </si>
  <si>
    <t>tiskárna ČOV</t>
  </si>
  <si>
    <t>Nákup materiálu j.n.</t>
  </si>
  <si>
    <t>Odvádění a čištění odpadních vod a nakl.s kaly</t>
  </si>
  <si>
    <t>Neinvest.transfery zřízeným příspěvkovým organizac</t>
  </si>
  <si>
    <t>Základní školy</t>
  </si>
  <si>
    <t>Studená voda</t>
  </si>
  <si>
    <t>KD Mezice</t>
  </si>
  <si>
    <t>Ostatní zájmová činnost a rekreace</t>
  </si>
  <si>
    <t>voda byty</t>
  </si>
  <si>
    <t>Elektrická energie</t>
  </si>
  <si>
    <t>plyn byty</t>
  </si>
  <si>
    <t>Budovy, haly a stavby</t>
  </si>
  <si>
    <t>Bytové hospodářství</t>
  </si>
  <si>
    <t>Plyn</t>
  </si>
  <si>
    <t>plyn nebytové prostory</t>
  </si>
  <si>
    <t>Nebytové hospodářství</t>
  </si>
  <si>
    <t>pracovní oblečení hřbitov</t>
  </si>
  <si>
    <t>elektrická energie hřbitov</t>
  </si>
  <si>
    <t>Pohřebnictví</t>
  </si>
  <si>
    <t>tašky na tříděný odpad</t>
  </si>
  <si>
    <t>Využívání a zneškodňování komun.odpadů</t>
  </si>
  <si>
    <t>elektrická energie</t>
  </si>
  <si>
    <t>Využívání a zneškodňování ostatních odpadů</t>
  </si>
  <si>
    <t xml:space="preserve">hasiči </t>
  </si>
  <si>
    <t>Požární ochrana - dobrovolná část</t>
  </si>
  <si>
    <t xml:space="preserve">voda </t>
  </si>
  <si>
    <t>Činnost místní správy</t>
  </si>
  <si>
    <t>Celkem ZMĚNY ve VÝDAJÍCH</t>
  </si>
  <si>
    <t>Celkem VÝDAJE</t>
  </si>
  <si>
    <t>Celkem 5XXX</t>
  </si>
  <si>
    <t>Celkem 6XXX</t>
  </si>
  <si>
    <t>FINANCOVÁNÍ</t>
  </si>
  <si>
    <t>Celkem ZMĚNY ve FINANCOVÁNÍ:</t>
  </si>
  <si>
    <t>Celkem FINANCOVÁNÍ:</t>
  </si>
  <si>
    <t>REKAPITULACE:</t>
  </si>
  <si>
    <t>Celkem PŘÍJMY+FINANCOVÁNÍ</t>
  </si>
  <si>
    <t>PŘÍJMY</t>
  </si>
  <si>
    <t>Rozpočtová změna č. 7 - listopad 2021</t>
  </si>
  <si>
    <r>
      <t>Rozpočtová změna č. 7/2021</t>
    </r>
    <r>
      <rPr>
        <sz val="9.5"/>
        <rFont val="Calibri"/>
        <family val="2"/>
        <charset val="238"/>
      </rPr>
      <t xml:space="preserve"> (předloženo Radě obce dne 1.11.2021) a doplněno při jednání Rady obce</t>
    </r>
  </si>
  <si>
    <t>Důvodová zpráva k rozpočtové změně č. 7/2021</t>
  </si>
  <si>
    <r>
      <t xml:space="preserve">Rada obce </t>
    </r>
    <r>
      <rPr>
        <u/>
        <sz val="9.5"/>
        <rFont val="Calibri"/>
        <family val="2"/>
        <charset val="238"/>
      </rPr>
      <t>schvaluje dne 1. 11. 2021 rozpočtová změna č. 7/2021 v předloženém rozsahu</t>
    </r>
  </si>
  <si>
    <t>Silnice</t>
  </si>
  <si>
    <t>Veřejné osvětlení</t>
  </si>
  <si>
    <t>Pořízení, zachování a obnova hodnot nár. híst. Pověd.</t>
  </si>
  <si>
    <t>Rozhlas a televize</t>
  </si>
  <si>
    <t>odměny členů zastupitelstva</t>
  </si>
  <si>
    <t>povinné poj. Na veřejné zdravotní poj.</t>
  </si>
  <si>
    <t>Zastupitelstva obcí</t>
  </si>
  <si>
    <t>ostatní osobní výdaje</t>
  </si>
  <si>
    <t>povinné poj. Na soc.zab.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</si>
</sst>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20"/>
      <color theme="3" tint="-0.249977111117893"/>
      <name val="Calibri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i/>
      <sz val="11.5"/>
      <name val="Arial"/>
      <family val="2"/>
      <charset val="238"/>
    </font>
    <font>
      <sz val="9.5"/>
      <name val="Arial"/>
      <family val="2"/>
      <charset val="238"/>
    </font>
    <font>
      <b/>
      <u/>
      <sz val="9.5"/>
      <name val="Arial"/>
      <family val="2"/>
      <charset val="238"/>
    </font>
    <font>
      <sz val="8.5"/>
      <name val="Arial"/>
      <family val="2"/>
      <charset val="238"/>
    </font>
    <font>
      <u/>
      <sz val="9.5"/>
      <name val="Arial"/>
      <family val="2"/>
      <charset val="238"/>
    </font>
    <font>
      <sz val="1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9.5"/>
      <name val="Calibri"/>
      <family val="2"/>
      <charset val="238"/>
    </font>
    <font>
      <b/>
      <u/>
      <sz val="9.5"/>
      <name val="Calibri"/>
      <family val="2"/>
      <charset val="238"/>
    </font>
    <font>
      <u/>
      <sz val="9.5"/>
      <name val="Calibri"/>
      <family val="2"/>
      <charset val="238"/>
    </font>
    <font>
      <sz val="9.5"/>
      <color theme="1"/>
      <name val="Calibri"/>
      <family val="2"/>
      <charset val="238"/>
      <scheme val="minor"/>
    </font>
    <font>
      <b/>
      <i/>
      <sz val="9.5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9.5"/>
      <name val="Calibri"/>
      <family val="2"/>
      <charset val="238"/>
    </font>
    <font>
      <b/>
      <sz val="9.5"/>
      <color theme="1"/>
      <name val="Calibri"/>
      <family val="2"/>
      <charset val="238"/>
    </font>
    <font>
      <b/>
      <sz val="9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112">
    <xf numFmtId="0" fontId="0" fillId="0" borderId="0" xfId="0"/>
    <xf numFmtId="0" fontId="8" fillId="0" borderId="0" xfId="0" applyFont="1" applyAlignment="1">
      <alignment vertical="top"/>
    </xf>
    <xf numFmtId="0" fontId="0" fillId="0" borderId="0" xfId="0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" fontId="6" fillId="0" borderId="0" xfId="0" applyNumberFormat="1" applyFont="1" applyAlignment="1">
      <alignment horizontal="left" vertical="center"/>
    </xf>
    <xf numFmtId="0" fontId="16" fillId="0" borderId="0" xfId="0" applyFont="1" applyAlignment="1" applyProtection="1">
      <alignment vertical="top"/>
      <protection locked="0"/>
    </xf>
    <xf numFmtId="0" fontId="19" fillId="0" borderId="0" xfId="0" applyFont="1" applyProtection="1">
      <protection locked="0"/>
    </xf>
    <xf numFmtId="1" fontId="21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4" fontId="21" fillId="0" borderId="0" xfId="0" applyNumberFormat="1" applyFont="1" applyAlignment="1">
      <alignment horizontal="left"/>
    </xf>
    <xf numFmtId="1" fontId="22" fillId="2" borderId="1" xfId="1" applyNumberFormat="1" applyFont="1" applyFill="1" applyBorder="1" applyAlignment="1" applyProtection="1">
      <alignment horizontal="center"/>
      <protection hidden="1"/>
    </xf>
    <xf numFmtId="3" fontId="21" fillId="0" borderId="0" xfId="0" applyNumberFormat="1" applyFont="1"/>
    <xf numFmtId="1" fontId="22" fillId="0" borderId="1" xfId="1" applyNumberFormat="1" applyFont="1" applyBorder="1" applyAlignment="1" applyProtection="1">
      <alignment horizontal="center"/>
      <protection hidden="1"/>
    </xf>
    <xf numFmtId="4" fontId="22" fillId="0" borderId="1" xfId="1" applyNumberFormat="1" applyFont="1" applyBorder="1" applyAlignment="1" applyProtection="1">
      <alignment shrinkToFit="1"/>
      <protection hidden="1"/>
    </xf>
    <xf numFmtId="4" fontId="22" fillId="0" borderId="1" xfId="1" applyNumberFormat="1" applyFont="1" applyBorder="1" applyAlignment="1" applyProtection="1">
      <alignment shrinkToFit="1"/>
      <protection locked="0" hidden="1"/>
    </xf>
    <xf numFmtId="1" fontId="22" fillId="0" borderId="2" xfId="1" applyNumberFormat="1" applyFont="1" applyBorder="1" applyAlignment="1" applyProtection="1">
      <alignment horizontal="center"/>
      <protection hidden="1"/>
    </xf>
    <xf numFmtId="4" fontId="22" fillId="0" borderId="2" xfId="1" applyNumberFormat="1" applyFont="1" applyBorder="1" applyAlignment="1" applyProtection="1">
      <alignment shrinkToFit="1"/>
      <protection hidden="1"/>
    </xf>
    <xf numFmtId="4" fontId="22" fillId="0" borderId="2" xfId="1" applyNumberFormat="1" applyFont="1" applyBorder="1" applyAlignment="1" applyProtection="1">
      <alignment shrinkToFit="1"/>
      <protection locked="0" hidden="1"/>
    </xf>
    <xf numFmtId="1" fontId="22" fillId="0" borderId="3" xfId="1" applyNumberFormat="1" applyFont="1" applyBorder="1" applyAlignment="1" applyProtection="1">
      <alignment horizontal="center"/>
      <protection hidden="1"/>
    </xf>
    <xf numFmtId="4" fontId="22" fillId="0" borderId="3" xfId="1" applyNumberFormat="1" applyFont="1" applyBorder="1" applyAlignment="1" applyProtection="1">
      <alignment shrinkToFit="1"/>
      <protection hidden="1"/>
    </xf>
    <xf numFmtId="4" fontId="22" fillId="0" borderId="3" xfId="1" applyNumberFormat="1" applyFont="1" applyBorder="1" applyAlignment="1" applyProtection="1">
      <alignment shrinkToFit="1"/>
      <protection locked="0" hidden="1"/>
    </xf>
    <xf numFmtId="0" fontId="19" fillId="0" borderId="0" xfId="0" applyFont="1"/>
    <xf numFmtId="1" fontId="16" fillId="0" borderId="1" xfId="1" applyNumberFormat="1" applyFont="1" applyBorder="1" applyAlignment="1" applyProtection="1">
      <alignment horizontal="center"/>
      <protection hidden="1"/>
    </xf>
    <xf numFmtId="4" fontId="16" fillId="0" borderId="1" xfId="1" applyNumberFormat="1" applyFont="1" applyBorder="1" applyAlignment="1" applyProtection="1">
      <alignment shrinkToFit="1"/>
      <protection hidden="1"/>
    </xf>
    <xf numFmtId="4" fontId="16" fillId="0" borderId="1" xfId="1" applyNumberFormat="1" applyFont="1" applyBorder="1" applyAlignment="1" applyProtection="1">
      <alignment shrinkToFit="1"/>
      <protection locked="0" hidden="1"/>
    </xf>
    <xf numFmtId="4" fontId="21" fillId="0" borderId="1" xfId="1" applyNumberFormat="1" applyFont="1" applyBorder="1" applyAlignment="1" applyProtection="1">
      <alignment shrinkToFit="1"/>
      <protection hidden="1"/>
    </xf>
    <xf numFmtId="4" fontId="23" fillId="0" borderId="1" xfId="1" applyNumberFormat="1" applyFont="1" applyBorder="1" applyAlignment="1" applyProtection="1">
      <alignment shrinkToFit="1"/>
      <protection hidden="1"/>
    </xf>
    <xf numFmtId="1" fontId="22" fillId="0" borderId="0" xfId="1" applyNumberFormat="1" applyFont="1" applyAlignment="1" applyProtection="1">
      <alignment horizontal="center"/>
      <protection hidden="1"/>
    </xf>
    <xf numFmtId="4" fontId="22" fillId="0" borderId="0" xfId="1" applyNumberFormat="1" applyFont="1" applyAlignment="1" applyProtection="1">
      <alignment shrinkToFit="1"/>
      <protection hidden="1"/>
    </xf>
    <xf numFmtId="4" fontId="22" fillId="0" borderId="0" xfId="1" applyNumberFormat="1" applyFont="1" applyAlignment="1" applyProtection="1">
      <alignment shrinkToFit="1"/>
      <protection locked="0" hidden="1"/>
    </xf>
    <xf numFmtId="4" fontId="23" fillId="0" borderId="0" xfId="1" applyNumberFormat="1" applyFont="1" applyAlignment="1" applyProtection="1">
      <alignment shrinkToFit="1"/>
      <protection hidden="1"/>
    </xf>
    <xf numFmtId="1" fontId="22" fillId="2" borderId="2" xfId="1" applyNumberFormat="1" applyFont="1" applyFill="1" applyBorder="1" applyAlignment="1" applyProtection="1">
      <alignment horizontal="center"/>
      <protection hidden="1"/>
    </xf>
    <xf numFmtId="1" fontId="21" fillId="0" borderId="0" xfId="0" applyNumberFormat="1" applyFont="1" applyAlignment="1">
      <alignment horizontal="center" vertical="center"/>
    </xf>
    <xf numFmtId="1" fontId="21" fillId="0" borderId="0" xfId="0" applyNumberFormat="1" applyFont="1"/>
    <xf numFmtId="4" fontId="21" fillId="0" borderId="0" xfId="0" applyNumberFormat="1" applyFont="1"/>
    <xf numFmtId="0" fontId="19" fillId="0" borderId="0" xfId="0" applyFont="1" applyAlignment="1" applyProtection="1">
      <alignment wrapText="1"/>
      <protection locked="0"/>
    </xf>
    <xf numFmtId="3" fontId="21" fillId="0" borderId="0" xfId="0" applyNumberFormat="1" applyFont="1" applyAlignment="1">
      <alignment horizontal="left" wrapText="1"/>
    </xf>
    <xf numFmtId="3" fontId="16" fillId="3" borderId="1" xfId="1" applyNumberFormat="1" applyFont="1" applyFill="1" applyBorder="1" applyAlignment="1" applyProtection="1">
      <alignment horizontal="center" vertical="center" wrapText="1" shrinkToFit="1"/>
      <protection hidden="1"/>
    </xf>
    <xf numFmtId="3" fontId="16" fillId="0" borderId="1" xfId="1" applyNumberFormat="1" applyFont="1" applyBorder="1" applyAlignment="1" applyProtection="1">
      <alignment wrapText="1" shrinkToFit="1"/>
      <protection locked="0"/>
    </xf>
    <xf numFmtId="3" fontId="16" fillId="0" borderId="0" xfId="1" applyNumberFormat="1" applyFont="1" applyAlignment="1" applyProtection="1">
      <alignment wrapText="1" shrinkToFit="1"/>
      <protection locked="0"/>
    </xf>
    <xf numFmtId="3" fontId="21" fillId="0" borderId="0" xfId="0" applyNumberFormat="1" applyFont="1" applyAlignment="1">
      <alignment wrapText="1"/>
    </xf>
    <xf numFmtId="0" fontId="16" fillId="3" borderId="1" xfId="1" applyFont="1" applyFill="1" applyBorder="1" applyAlignment="1" applyProtection="1">
      <alignment horizontal="center" vertical="center" wrapText="1" shrinkToFit="1"/>
      <protection hidden="1"/>
    </xf>
    <xf numFmtId="0" fontId="16" fillId="0" borderId="1" xfId="1" applyFont="1" applyBorder="1" applyAlignment="1" applyProtection="1">
      <alignment wrapText="1" shrinkToFit="1"/>
      <protection locked="0"/>
    </xf>
    <xf numFmtId="0" fontId="16" fillId="0" borderId="0" xfId="1" applyFont="1" applyAlignment="1" applyProtection="1">
      <alignment wrapText="1" shrinkToFit="1"/>
      <protection locked="0"/>
    </xf>
    <xf numFmtId="0" fontId="19" fillId="0" borderId="0" xfId="0" applyFont="1" applyAlignment="1">
      <alignment wrapText="1"/>
    </xf>
    <xf numFmtId="1" fontId="22" fillId="2" borderId="1" xfId="1" applyNumberFormat="1" applyFont="1" applyFill="1" applyBorder="1" applyAlignment="1" applyProtection="1">
      <alignment horizontal="center" shrinkToFit="1"/>
      <protection hidden="1"/>
    </xf>
    <xf numFmtId="3" fontId="22" fillId="2" borderId="1" xfId="1" applyNumberFormat="1" applyFont="1" applyFill="1" applyBorder="1" applyAlignment="1" applyProtection="1">
      <alignment horizontal="center" shrinkToFit="1"/>
      <protection hidden="1"/>
    </xf>
    <xf numFmtId="3" fontId="22" fillId="2" borderId="1" xfId="1" applyNumberFormat="1" applyFont="1" applyFill="1" applyBorder="1" applyAlignment="1" applyProtection="1">
      <alignment horizontal="center"/>
      <protection hidden="1"/>
    </xf>
    <xf numFmtId="4" fontId="22" fillId="2" borderId="1" xfId="1" applyNumberFormat="1" applyFont="1" applyFill="1" applyBorder="1" applyAlignment="1" applyProtection="1">
      <alignment horizontal="center" shrinkToFit="1"/>
      <protection hidden="1"/>
    </xf>
    <xf numFmtId="4" fontId="16" fillId="2" borderId="1" xfId="1" applyNumberFormat="1" applyFont="1" applyFill="1" applyBorder="1" applyAlignment="1" applyProtection="1">
      <alignment horizontal="center" shrinkToFit="1"/>
      <protection hidden="1"/>
    </xf>
    <xf numFmtId="4" fontId="23" fillId="2" borderId="1" xfId="1" applyNumberFormat="1" applyFont="1" applyFill="1" applyBorder="1" applyAlignment="1" applyProtection="1">
      <alignment horizontal="center" shrinkToFit="1"/>
      <protection hidden="1"/>
    </xf>
    <xf numFmtId="1" fontId="22" fillId="0" borderId="1" xfId="1" applyNumberFormat="1" applyFont="1" applyBorder="1" applyAlignment="1" applyProtection="1">
      <alignment horizontal="center" shrinkToFit="1"/>
      <protection locked="0" hidden="1"/>
    </xf>
    <xf numFmtId="3" fontId="22" fillId="0" borderId="1" xfId="1" applyNumberFormat="1" applyFont="1" applyBorder="1" applyAlignment="1" applyProtection="1">
      <protection locked="0" hidden="1"/>
    </xf>
    <xf numFmtId="3" fontId="22" fillId="0" borderId="1" xfId="1" applyNumberFormat="1" applyFont="1" applyBorder="1" applyAlignment="1" applyProtection="1">
      <protection hidden="1"/>
    </xf>
    <xf numFmtId="1" fontId="22" fillId="0" borderId="2" xfId="1" applyNumberFormat="1" applyFont="1" applyBorder="1" applyAlignment="1" applyProtection="1">
      <alignment horizontal="center" shrinkToFit="1"/>
      <protection locked="0" hidden="1"/>
    </xf>
    <xf numFmtId="3" fontId="22" fillId="0" borderId="2" xfId="1" applyNumberFormat="1" applyFont="1" applyBorder="1" applyAlignment="1" applyProtection="1">
      <protection locked="0" hidden="1"/>
    </xf>
    <xf numFmtId="3" fontId="22" fillId="0" borderId="2" xfId="1" applyNumberFormat="1" applyFont="1" applyBorder="1" applyAlignment="1" applyProtection="1">
      <protection hidden="1"/>
    </xf>
    <xf numFmtId="1" fontId="22" fillId="0" borderId="3" xfId="1" applyNumberFormat="1" applyFont="1" applyBorder="1" applyAlignment="1" applyProtection="1">
      <alignment horizontal="center" shrinkToFit="1"/>
      <protection locked="0" hidden="1"/>
    </xf>
    <xf numFmtId="3" fontId="22" fillId="0" borderId="3" xfId="1" applyNumberFormat="1" applyFont="1" applyBorder="1" applyAlignment="1" applyProtection="1">
      <protection locked="0" hidden="1"/>
    </xf>
    <xf numFmtId="3" fontId="22" fillId="0" borderId="3" xfId="1" applyNumberFormat="1" applyFont="1" applyBorder="1" applyAlignment="1" applyProtection="1">
      <protection hidden="1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 applyAlignment="1"/>
    <xf numFmtId="3" fontId="23" fillId="0" borderId="0" xfId="0" applyNumberFormat="1" applyFont="1" applyAlignment="1"/>
    <xf numFmtId="4" fontId="23" fillId="0" borderId="0" xfId="0" applyNumberFormat="1" applyFont="1" applyAlignment="1"/>
    <xf numFmtId="0" fontId="22" fillId="2" borderId="1" xfId="1" applyFont="1" applyFill="1" applyBorder="1" applyAlignment="1" applyProtection="1">
      <alignment horizontal="center" shrinkToFit="1"/>
      <protection hidden="1"/>
    </xf>
    <xf numFmtId="0" fontId="22" fillId="2" borderId="1" xfId="1" applyFont="1" applyFill="1" applyBorder="1" applyAlignment="1" applyProtection="1">
      <alignment horizontal="center"/>
      <protection hidden="1"/>
    </xf>
    <xf numFmtId="1" fontId="16" fillId="0" borderId="1" xfId="1" applyNumberFormat="1" applyFont="1" applyBorder="1" applyAlignment="1" applyProtection="1">
      <alignment horizontal="center"/>
      <protection locked="0" hidden="1"/>
    </xf>
    <xf numFmtId="0" fontId="16" fillId="0" borderId="1" xfId="1" applyFont="1" applyBorder="1" applyAlignment="1" applyProtection="1">
      <protection locked="0" hidden="1"/>
    </xf>
    <xf numFmtId="4" fontId="16" fillId="0" borderId="1" xfId="1" applyNumberFormat="1" applyFont="1" applyBorder="1" applyAlignment="1" applyProtection="1">
      <protection hidden="1"/>
    </xf>
    <xf numFmtId="1" fontId="22" fillId="0" borderId="1" xfId="1" applyNumberFormat="1" applyFont="1" applyBorder="1" applyAlignment="1" applyProtection="1">
      <alignment horizontal="center"/>
      <protection locked="0" hidden="1"/>
    </xf>
    <xf numFmtId="0" fontId="22" fillId="0" borderId="1" xfId="1" applyFont="1" applyBorder="1" applyAlignment="1" applyProtection="1">
      <protection locked="0" hidden="1"/>
    </xf>
    <xf numFmtId="4" fontId="22" fillId="0" borderId="1" xfId="1" applyNumberFormat="1" applyFont="1" applyBorder="1" applyAlignment="1" applyProtection="1">
      <protection hidden="1"/>
    </xf>
    <xf numFmtId="1" fontId="22" fillId="0" borderId="0" xfId="1" applyNumberFormat="1" applyFont="1" applyAlignment="1" applyProtection="1">
      <alignment horizontal="center"/>
      <protection locked="0" hidden="1"/>
    </xf>
    <xf numFmtId="0" fontId="22" fillId="0" borderId="0" xfId="1" applyFont="1" applyAlignment="1" applyProtection="1">
      <protection locked="0" hidden="1"/>
    </xf>
    <xf numFmtId="4" fontId="22" fillId="0" borderId="0" xfId="1" applyNumberFormat="1" applyFont="1" applyAlignment="1" applyProtection="1">
      <protection hidden="1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/>
    <xf numFmtId="4" fontId="24" fillId="0" borderId="0" xfId="0" applyNumberFormat="1" applyFont="1" applyAlignment="1"/>
    <xf numFmtId="1" fontId="23" fillId="0" borderId="0" xfId="0" applyNumberFormat="1" applyFont="1" applyAlignment="1">
      <alignment horizontal="left"/>
    </xf>
    <xf numFmtId="1" fontId="22" fillId="2" borderId="2" xfId="1" applyNumberFormat="1" applyFont="1" applyFill="1" applyBorder="1" applyAlignment="1" applyProtection="1">
      <alignment horizontal="center" shrinkToFit="1"/>
      <protection hidden="1"/>
    </xf>
    <xf numFmtId="3" fontId="22" fillId="2" borderId="2" xfId="1" applyNumberFormat="1" applyFont="1" applyFill="1" applyBorder="1" applyAlignment="1" applyProtection="1">
      <alignment horizontal="center" shrinkToFit="1"/>
      <protection hidden="1"/>
    </xf>
    <xf numFmtId="3" fontId="22" fillId="2" borderId="2" xfId="1" applyNumberFormat="1" applyFont="1" applyFill="1" applyBorder="1" applyAlignment="1" applyProtection="1">
      <alignment horizontal="center"/>
      <protection hidden="1"/>
    </xf>
    <xf numFmtId="4" fontId="22" fillId="2" borderId="2" xfId="1" applyNumberFormat="1" applyFont="1" applyFill="1" applyBorder="1" applyAlignment="1" applyProtection="1">
      <alignment horizontal="center" shrinkToFit="1"/>
      <protection hidden="1"/>
    </xf>
    <xf numFmtId="4" fontId="16" fillId="2" borderId="2" xfId="1" applyNumberFormat="1" applyFont="1" applyFill="1" applyBorder="1" applyAlignment="1" applyProtection="1">
      <alignment horizontal="center" shrinkToFit="1"/>
      <protection hidden="1"/>
    </xf>
    <xf numFmtId="4" fontId="23" fillId="2" borderId="2" xfId="1" applyNumberFormat="1" applyFont="1" applyFill="1" applyBorder="1" applyAlignment="1" applyProtection="1">
      <alignment horizontal="center" shrinkToFit="1"/>
      <protection hidden="1"/>
    </xf>
    <xf numFmtId="1" fontId="23" fillId="0" borderId="3" xfId="0" applyNumberFormat="1" applyFont="1" applyBorder="1" applyAlignment="1">
      <alignment horizontal="center"/>
    </xf>
    <xf numFmtId="1" fontId="23" fillId="0" borderId="3" xfId="0" applyNumberFormat="1" applyFont="1" applyBorder="1" applyAlignment="1"/>
    <xf numFmtId="3" fontId="23" fillId="0" borderId="3" xfId="0" applyNumberFormat="1" applyFont="1" applyBorder="1" applyAlignment="1"/>
    <xf numFmtId="4" fontId="23" fillId="0" borderId="3" xfId="0" applyNumberFormat="1" applyFont="1" applyBorder="1" applyAlignment="1"/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/>
    <xf numFmtId="3" fontId="21" fillId="0" borderId="0" xfId="0" applyNumberFormat="1" applyFont="1" applyAlignment="1"/>
    <xf numFmtId="4" fontId="21" fillId="0" borderId="0" xfId="0" applyNumberFormat="1" applyFont="1" applyAlignment="1"/>
    <xf numFmtId="0" fontId="19" fillId="0" borderId="0" xfId="0" applyFont="1" applyAlignment="1" applyProtection="1">
      <protection locked="0"/>
    </xf>
    <xf numFmtId="0" fontId="16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4" fontId="16" fillId="0" borderId="1" xfId="1" applyNumberFormat="1" applyFont="1" applyFill="1" applyBorder="1" applyAlignment="1" applyProtection="1">
      <alignment shrinkToFit="1"/>
      <protection hidden="1"/>
    </xf>
    <xf numFmtId="4" fontId="16" fillId="0" borderId="1" xfId="1" applyNumberFormat="1" applyFont="1" applyFill="1" applyBorder="1" applyAlignment="1" applyProtection="1">
      <alignment shrinkToFit="1"/>
      <protection locked="0" hidden="1"/>
    </xf>
    <xf numFmtId="4" fontId="21" fillId="0" borderId="1" xfId="1" applyNumberFormat="1" applyFont="1" applyFill="1" applyBorder="1" applyAlignment="1" applyProtection="1">
      <alignment shrinkToFit="1"/>
      <protection hidden="1"/>
    </xf>
    <xf numFmtId="4" fontId="22" fillId="0" borderId="1" xfId="1" applyNumberFormat="1" applyFont="1" applyFill="1" applyBorder="1" applyAlignment="1" applyProtection="1">
      <alignment shrinkToFit="1"/>
      <protection hidden="1"/>
    </xf>
    <xf numFmtId="4" fontId="23" fillId="0" borderId="1" xfId="1" applyNumberFormat="1" applyFont="1" applyFill="1" applyBorder="1" applyAlignment="1" applyProtection="1">
      <alignment shrinkToFit="1"/>
      <protection hidden="1"/>
    </xf>
    <xf numFmtId="4" fontId="22" fillId="0" borderId="1" xfId="1" applyNumberFormat="1" applyFont="1" applyFill="1" applyBorder="1" applyAlignment="1" applyProtection="1">
      <protection hidden="1"/>
    </xf>
    <xf numFmtId="4" fontId="19" fillId="0" borderId="0" xfId="0" applyNumberFormat="1" applyFont="1"/>
  </cellXfs>
  <cellStyles count="12">
    <cellStyle name="Hypertextový odkaz 2" xfId="3" xr:uid="{00000000-0005-0000-0000-000000000000}"/>
    <cellStyle name="Normální" xfId="0" builtinId="0"/>
    <cellStyle name="normální 2" xfId="1" xr:uid="{00000000-0005-0000-0000-000002000000}"/>
    <cellStyle name="normální 3" xfId="6" xr:uid="{00000000-0005-0000-0000-000003000000}"/>
    <cellStyle name="normální 3 2" xfId="7" xr:uid="{00000000-0005-0000-0000-000004000000}"/>
    <cellStyle name="normální 3 2 2" xfId="8" xr:uid="{00000000-0005-0000-0000-000005000000}"/>
    <cellStyle name="normální 3 2 3" xfId="2" xr:uid="{00000000-0005-0000-0000-000006000000}"/>
    <cellStyle name="normální 4" xfId="5" xr:uid="{00000000-0005-0000-0000-000007000000}"/>
    <cellStyle name="normální 5" xfId="9" xr:uid="{00000000-0005-0000-0000-000008000000}"/>
    <cellStyle name="normální 6" xfId="4" xr:uid="{00000000-0005-0000-0000-000009000000}"/>
    <cellStyle name="normální 7" xfId="10" xr:uid="{00000000-0005-0000-0000-00000A000000}"/>
    <cellStyle name="Normální 8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0</xdr:row>
          <xdr:rowOff>28575</xdr:rowOff>
        </xdr:from>
        <xdr:to>
          <xdr:col>3</xdr:col>
          <xdr:colOff>133350</xdr:colOff>
          <xdr:row>1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cs-CZ" sz="18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ZPĚT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0</xdr:row>
          <xdr:rowOff>47625</xdr:rowOff>
        </xdr:from>
        <xdr:to>
          <xdr:col>6</xdr:col>
          <xdr:colOff>47625</xdr:colOff>
          <xdr:row>1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ulož změny 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O\GORISS\PROG\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TOVÉ ZMĚNY zal"/>
      <sheetName val="Fin_vyd-1"/>
      <sheetName val="uprROZPvyd"/>
      <sheetName val="uprROZPprij"/>
      <sheetName val="Fin_prij-1"/>
      <sheetName val="ROZPOČET_VYD"/>
      <sheetName val="ROZPOČET_prij"/>
      <sheetName val="Novy_ROZPOČET_VYD"/>
      <sheetName val="Novy_ROZPOČET_prij"/>
      <sheetName val="přek_kap_vyd1"/>
      <sheetName val="ROZPOČET_VYD_arch"/>
      <sheetName val="tiskZmeny"/>
      <sheetName val="ROZPOČTOVÉ ZMĚNY"/>
      <sheetName val="ROZPOČTOVÉ ZMĚNY pro NovRozp"/>
      <sheetName val="ROZPOČET_prij star"/>
      <sheetName val="rozpoctovy_vyhled"/>
      <sheetName val="VYcelý rok - 1"/>
      <sheetName val="PRIcelý rok - 1"/>
      <sheetName val="HELP 2"/>
      <sheetName val="seznam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FINKA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helpUpravaR"/>
      <sheetName val="miso"/>
    </sheetNames>
    <definedNames>
      <definedName name="saveSoubor"/>
      <definedName name="zpetROZPOCET_VYD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9F2B8-427F-48C4-95C3-5634685D958E}">
  <sheetPr>
    <pageSetUpPr fitToPage="1"/>
  </sheetPr>
  <dimension ref="A1:R123"/>
  <sheetViews>
    <sheetView tabSelected="1" topLeftCell="A56" workbookViewId="0">
      <selection activeCell="N78" sqref="N78"/>
    </sheetView>
  </sheetViews>
  <sheetFormatPr defaultRowHeight="12.75" x14ac:dyDescent="0.2"/>
  <cols>
    <col min="1" max="1" width="5.7109375" style="39" customWidth="1"/>
    <col min="2" max="2" width="5.7109375" style="40" customWidth="1"/>
    <col min="3" max="3" width="9.7109375" style="18" customWidth="1"/>
    <col min="4" max="4" width="10.7109375" style="18" customWidth="1"/>
    <col min="5" max="5" width="40.7109375" style="18" customWidth="1"/>
    <col min="6" max="8" width="13.7109375" style="41" customWidth="1"/>
    <col min="9" max="9" width="25.7109375" style="18" customWidth="1"/>
    <col min="10" max="10" width="0" style="18" hidden="1" customWidth="1"/>
    <col min="11" max="16384" width="9.140625" style="18"/>
  </cols>
  <sheetData>
    <row r="1" spans="1:9" s="13" customFormat="1" x14ac:dyDescent="0.2"/>
    <row r="2" spans="1:9" s="13" customFormat="1" x14ac:dyDescent="0.2">
      <c r="B2" s="12"/>
      <c r="C2" s="12"/>
      <c r="D2" s="12"/>
      <c r="E2" s="12"/>
      <c r="F2" s="12"/>
      <c r="G2" s="12"/>
      <c r="H2" s="12"/>
    </row>
    <row r="3" spans="1:9" s="13" customFormat="1" x14ac:dyDescent="0.2">
      <c r="A3" s="101" t="s">
        <v>9</v>
      </c>
      <c r="B3" s="101"/>
      <c r="C3" s="101"/>
      <c r="D3" s="101"/>
      <c r="E3" s="101"/>
      <c r="F3" s="101"/>
      <c r="G3" s="101"/>
      <c r="H3" s="101"/>
      <c r="I3" s="42"/>
    </row>
    <row r="4" spans="1:9" s="13" customFormat="1" x14ac:dyDescent="0.2">
      <c r="A4" s="101"/>
      <c r="B4" s="101"/>
      <c r="C4" s="101"/>
      <c r="D4" s="101"/>
      <c r="E4" s="101"/>
      <c r="F4" s="101"/>
      <c r="G4" s="101"/>
      <c r="H4" s="101"/>
      <c r="I4" s="42"/>
    </row>
    <row r="5" spans="1:9" s="13" customFormat="1" x14ac:dyDescent="0.2">
      <c r="A5" s="102" t="s">
        <v>71</v>
      </c>
      <c r="B5" s="101"/>
      <c r="C5" s="101"/>
      <c r="D5" s="101"/>
      <c r="E5" s="101"/>
      <c r="F5" s="101"/>
      <c r="G5" s="101"/>
      <c r="H5" s="101"/>
      <c r="I5" s="42"/>
    </row>
    <row r="6" spans="1:9" s="13" customFormat="1" x14ac:dyDescent="0.2">
      <c r="A6" s="101"/>
      <c r="B6" s="101"/>
      <c r="C6" s="101"/>
      <c r="D6" s="101"/>
      <c r="E6" s="101"/>
      <c r="F6" s="101"/>
      <c r="G6" s="101"/>
      <c r="H6" s="101"/>
      <c r="I6" s="42"/>
    </row>
    <row r="7" spans="1:9" s="13" customFormat="1" x14ac:dyDescent="0.2">
      <c r="A7" s="101" t="s">
        <v>0</v>
      </c>
      <c r="B7" s="101"/>
      <c r="C7" s="101"/>
      <c r="D7" s="101"/>
      <c r="E7" s="101"/>
      <c r="F7" s="101"/>
      <c r="G7" s="101"/>
      <c r="H7" s="101"/>
      <c r="I7" s="42"/>
    </row>
    <row r="8" spans="1:9" s="13" customFormat="1" x14ac:dyDescent="0.2">
      <c r="A8" s="101" t="s">
        <v>1</v>
      </c>
      <c r="B8" s="101"/>
      <c r="C8" s="101"/>
      <c r="D8" s="101"/>
      <c r="E8" s="101"/>
      <c r="F8" s="101"/>
      <c r="G8" s="101"/>
      <c r="H8" s="101"/>
      <c r="I8" s="42"/>
    </row>
    <row r="9" spans="1:9" s="13" customFormat="1" x14ac:dyDescent="0.2">
      <c r="A9" s="101"/>
      <c r="B9" s="101"/>
      <c r="C9" s="101"/>
      <c r="D9" s="101"/>
      <c r="E9" s="101"/>
      <c r="F9" s="101"/>
      <c r="G9" s="101"/>
      <c r="H9" s="101"/>
      <c r="I9" s="42"/>
    </row>
    <row r="10" spans="1:9" s="13" customFormat="1" x14ac:dyDescent="0.2">
      <c r="A10" s="103" t="s">
        <v>72</v>
      </c>
      <c r="B10" s="101"/>
      <c r="C10" s="101"/>
      <c r="D10" s="101"/>
      <c r="E10" s="101"/>
      <c r="F10" s="101"/>
      <c r="G10" s="101"/>
      <c r="H10" s="101"/>
      <c r="I10" s="42"/>
    </row>
    <row r="11" spans="1:9" s="13" customFormat="1" x14ac:dyDescent="0.2">
      <c r="A11" s="103"/>
      <c r="B11" s="101"/>
      <c r="C11" s="101"/>
      <c r="D11" s="101"/>
      <c r="E11" s="101"/>
      <c r="F11" s="101"/>
      <c r="G11" s="101"/>
      <c r="H11" s="101"/>
      <c r="I11" s="42"/>
    </row>
    <row r="12" spans="1:9" s="15" customFormat="1" x14ac:dyDescent="0.2">
      <c r="A12" s="14" t="s">
        <v>70</v>
      </c>
      <c r="B12" s="14"/>
      <c r="F12" s="16"/>
      <c r="G12" s="16"/>
      <c r="H12" s="16"/>
      <c r="I12" s="43"/>
    </row>
    <row r="13" spans="1:9" x14ac:dyDescent="0.2">
      <c r="A13" s="52" t="s">
        <v>13</v>
      </c>
      <c r="B13" s="17" t="s">
        <v>14</v>
      </c>
      <c r="C13" s="53" t="s">
        <v>21</v>
      </c>
      <c r="D13" s="54" t="s">
        <v>15</v>
      </c>
      <c r="E13" s="53" t="s">
        <v>16</v>
      </c>
      <c r="F13" s="55" t="s">
        <v>18</v>
      </c>
      <c r="G13" s="56" t="s">
        <v>20</v>
      </c>
      <c r="H13" s="57" t="s">
        <v>19</v>
      </c>
      <c r="I13" s="44" t="s">
        <v>17</v>
      </c>
    </row>
    <row r="14" spans="1:9" x14ac:dyDescent="0.2">
      <c r="A14" s="58">
        <v>0</v>
      </c>
      <c r="B14" s="19">
        <v>1111</v>
      </c>
      <c r="C14" s="59"/>
      <c r="D14" s="60"/>
      <c r="E14" s="60" t="s">
        <v>23</v>
      </c>
      <c r="F14" s="20">
        <v>4800000</v>
      </c>
      <c r="G14" s="21">
        <v>-804330</v>
      </c>
      <c r="H14" s="20">
        <v>3995670</v>
      </c>
      <c r="I14" s="45" t="s">
        <v>22</v>
      </c>
    </row>
    <row r="15" spans="1:9" ht="13.5" thickBot="1" x14ac:dyDescent="0.25">
      <c r="A15" s="61">
        <v>0</v>
      </c>
      <c r="B15" s="22">
        <v>4116</v>
      </c>
      <c r="C15" s="62"/>
      <c r="D15" s="63"/>
      <c r="E15" s="63" t="s">
        <v>24</v>
      </c>
      <c r="F15" s="23">
        <v>85000</v>
      </c>
      <c r="G15" s="24">
        <v>804330</v>
      </c>
      <c r="H15" s="23">
        <v>889330</v>
      </c>
      <c r="I15" s="45" t="s">
        <v>22</v>
      </c>
    </row>
    <row r="16" spans="1:9" ht="13.5" thickTop="1" x14ac:dyDescent="0.2">
      <c r="A16" s="64"/>
      <c r="B16" s="25"/>
      <c r="C16" s="65"/>
      <c r="D16" s="66" t="s">
        <v>25</v>
      </c>
      <c r="E16" s="66"/>
      <c r="F16" s="26"/>
      <c r="G16" s="27">
        <v>0</v>
      </c>
      <c r="H16" s="26"/>
      <c r="I16" s="46"/>
    </row>
    <row r="17" spans="1:18" x14ac:dyDescent="0.2">
      <c r="A17" s="67"/>
      <c r="B17" s="68"/>
      <c r="C17" s="69"/>
      <c r="D17" s="69"/>
      <c r="E17" s="69"/>
      <c r="F17" s="70"/>
      <c r="G17" s="70"/>
      <c r="H17" s="70"/>
      <c r="I17" s="47"/>
    </row>
    <row r="18" spans="1:18" x14ac:dyDescent="0.2">
      <c r="A18" s="67"/>
      <c r="B18" s="68"/>
      <c r="C18" s="69"/>
      <c r="D18" s="69" t="s">
        <v>26</v>
      </c>
      <c r="E18" s="69"/>
      <c r="F18" s="70">
        <v>44461007.109999999</v>
      </c>
      <c r="G18" s="70">
        <v>0</v>
      </c>
      <c r="H18" s="70">
        <v>44461007.109999999</v>
      </c>
      <c r="I18" s="47"/>
    </row>
    <row r="19" spans="1:18" x14ac:dyDescent="0.2">
      <c r="A19" s="67"/>
      <c r="B19" s="68"/>
      <c r="C19" s="69"/>
      <c r="D19" s="69"/>
      <c r="E19" s="69"/>
      <c r="F19" s="70"/>
      <c r="G19" s="70"/>
      <c r="H19" s="70"/>
      <c r="I19" s="47"/>
    </row>
    <row r="20" spans="1:18" x14ac:dyDescent="0.2">
      <c r="A20" s="85" t="s">
        <v>27</v>
      </c>
      <c r="B20" s="68"/>
      <c r="C20" s="69"/>
      <c r="D20" s="69"/>
      <c r="E20" s="69"/>
      <c r="F20" s="70"/>
      <c r="G20" s="70"/>
      <c r="H20" s="70"/>
      <c r="I20" s="47"/>
    </row>
    <row r="21" spans="1:18" x14ac:dyDescent="0.2">
      <c r="A21" s="52" t="s">
        <v>13</v>
      </c>
      <c r="B21" s="71" t="s">
        <v>14</v>
      </c>
      <c r="C21" s="71" t="s">
        <v>21</v>
      </c>
      <c r="D21" s="72" t="s">
        <v>15</v>
      </c>
      <c r="E21" s="55" t="s">
        <v>16</v>
      </c>
      <c r="F21" s="55" t="s">
        <v>28</v>
      </c>
      <c r="G21" s="56" t="s">
        <v>20</v>
      </c>
      <c r="H21" s="57" t="s">
        <v>19</v>
      </c>
      <c r="I21" s="48" t="s">
        <v>17</v>
      </c>
      <c r="J21" s="28"/>
      <c r="K21" s="28"/>
      <c r="L21" s="28"/>
      <c r="M21" s="28"/>
      <c r="N21" s="28"/>
      <c r="O21" s="28"/>
      <c r="P21" s="28"/>
      <c r="Q21" s="28"/>
      <c r="R21" s="28"/>
    </row>
    <row r="22" spans="1:18" x14ac:dyDescent="0.2">
      <c r="A22" s="73">
        <v>2212</v>
      </c>
      <c r="B22" s="29">
        <v>5139</v>
      </c>
      <c r="C22" s="74"/>
      <c r="D22" s="75"/>
      <c r="E22" s="75" t="s">
        <v>35</v>
      </c>
      <c r="F22" s="105">
        <v>10000</v>
      </c>
      <c r="G22" s="106">
        <v>-3750.03</v>
      </c>
      <c r="H22" s="107">
        <f>F22+G22</f>
        <v>6249.9699999999993</v>
      </c>
      <c r="I22" s="49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2">
      <c r="A23" s="73">
        <v>2212</v>
      </c>
      <c r="B23" s="29">
        <v>5169</v>
      </c>
      <c r="C23" s="74"/>
      <c r="D23" s="75"/>
      <c r="E23" s="75" t="s">
        <v>29</v>
      </c>
      <c r="F23" s="105">
        <v>369000</v>
      </c>
      <c r="G23" s="106">
        <v>-93563.36</v>
      </c>
      <c r="H23" s="107">
        <v>14210.24</v>
      </c>
      <c r="I23" s="49"/>
      <c r="J23" s="28"/>
      <c r="K23" s="28"/>
      <c r="L23" s="28"/>
      <c r="M23" s="28"/>
      <c r="N23" s="28"/>
      <c r="O23" s="28"/>
      <c r="P23" s="28"/>
      <c r="Q23" s="28"/>
      <c r="R23" s="28"/>
    </row>
    <row r="24" spans="1:18" x14ac:dyDescent="0.2">
      <c r="A24" s="73">
        <v>2212</v>
      </c>
      <c r="B24" s="29">
        <v>5171</v>
      </c>
      <c r="C24" s="74"/>
      <c r="D24" s="75"/>
      <c r="E24" s="75" t="s">
        <v>30</v>
      </c>
      <c r="F24" s="105">
        <f>H24-G24</f>
        <v>285359</v>
      </c>
      <c r="G24" s="106">
        <v>-170000</v>
      </c>
      <c r="H24" s="107">
        <v>115359</v>
      </c>
      <c r="I24" s="49" t="s">
        <v>31</v>
      </c>
      <c r="J24" s="28"/>
      <c r="K24" s="28"/>
      <c r="L24" s="28"/>
      <c r="M24" s="28"/>
      <c r="N24" s="28"/>
      <c r="O24" s="28"/>
      <c r="P24" s="28"/>
      <c r="Q24" s="28"/>
      <c r="R24" s="28"/>
    </row>
    <row r="25" spans="1:18" x14ac:dyDescent="0.2">
      <c r="A25" s="76">
        <v>2212</v>
      </c>
      <c r="B25" s="19"/>
      <c r="C25" s="77"/>
      <c r="D25" s="78" t="s">
        <v>75</v>
      </c>
      <c r="E25" s="78"/>
      <c r="F25" s="105">
        <v>479000</v>
      </c>
      <c r="G25" s="108">
        <f>SUM(G21:G24)</f>
        <v>-267313.39</v>
      </c>
      <c r="H25" s="109">
        <v>178442.21</v>
      </c>
      <c r="I25" s="49"/>
      <c r="J25" s="28"/>
      <c r="K25" s="28"/>
      <c r="L25" s="28"/>
      <c r="M25" s="28"/>
      <c r="N25" s="28"/>
      <c r="O25" s="28"/>
      <c r="P25" s="28"/>
      <c r="Q25" s="28"/>
      <c r="R25" s="28"/>
    </row>
    <row r="26" spans="1:18" x14ac:dyDescent="0.2">
      <c r="A26" s="73">
        <v>2219</v>
      </c>
      <c r="B26" s="29">
        <v>5169</v>
      </c>
      <c r="C26" s="74"/>
      <c r="D26" s="75"/>
      <c r="E26" s="75" t="s">
        <v>29</v>
      </c>
      <c r="F26" s="105">
        <v>40000</v>
      </c>
      <c r="G26" s="106">
        <v>-4370</v>
      </c>
      <c r="H26" s="107">
        <v>0</v>
      </c>
      <c r="I26" s="49"/>
      <c r="J26" s="28"/>
      <c r="K26" s="28"/>
      <c r="L26" s="28"/>
      <c r="M26" s="28"/>
      <c r="N26" s="28"/>
      <c r="O26" s="28"/>
      <c r="P26" s="28"/>
      <c r="Q26" s="28"/>
      <c r="R26" s="28"/>
    </row>
    <row r="27" spans="1:18" x14ac:dyDescent="0.2">
      <c r="A27" s="73">
        <v>2219</v>
      </c>
      <c r="B27" s="29">
        <v>5171</v>
      </c>
      <c r="C27" s="74"/>
      <c r="D27" s="75"/>
      <c r="E27" s="75" t="s">
        <v>30</v>
      </c>
      <c r="F27" s="105">
        <v>13000000</v>
      </c>
      <c r="G27" s="106">
        <v>4094.9</v>
      </c>
      <c r="H27" s="107">
        <v>345114.69000000099</v>
      </c>
      <c r="I27" s="49" t="s">
        <v>31</v>
      </c>
      <c r="J27" s="28"/>
      <c r="K27" s="28"/>
      <c r="L27" s="28"/>
      <c r="M27" s="28"/>
      <c r="N27" s="28"/>
      <c r="O27" s="28"/>
      <c r="P27" s="28"/>
      <c r="Q27" s="28"/>
      <c r="R27" s="28"/>
    </row>
    <row r="28" spans="1:18" x14ac:dyDescent="0.2">
      <c r="A28" s="73">
        <v>2219</v>
      </c>
      <c r="B28" s="29">
        <v>6121</v>
      </c>
      <c r="C28" s="74"/>
      <c r="D28" s="75"/>
      <c r="E28" s="75" t="s">
        <v>45</v>
      </c>
      <c r="F28" s="105">
        <v>0</v>
      </c>
      <c r="G28" s="106">
        <v>-76233.490000000005</v>
      </c>
      <c r="H28" s="107">
        <v>14099207.279999999</v>
      </c>
      <c r="I28" s="49"/>
      <c r="J28" s="28"/>
      <c r="K28" s="28"/>
      <c r="L28" s="28"/>
      <c r="M28" s="28"/>
      <c r="N28" s="28"/>
      <c r="O28" s="28"/>
      <c r="P28" s="28"/>
      <c r="Q28" s="28"/>
      <c r="R28" s="28"/>
    </row>
    <row r="29" spans="1:18" x14ac:dyDescent="0.2">
      <c r="A29" s="76">
        <v>2219</v>
      </c>
      <c r="B29" s="19"/>
      <c r="C29" s="77"/>
      <c r="D29" s="78" t="s">
        <v>32</v>
      </c>
      <c r="E29" s="110"/>
      <c r="F29" s="108">
        <v>13050000</v>
      </c>
      <c r="G29" s="108">
        <f>SUM(G26:G28)</f>
        <v>-76508.590000000011</v>
      </c>
      <c r="H29" s="109">
        <v>14508873.539999999</v>
      </c>
      <c r="I29" s="49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2">
      <c r="A30" s="73">
        <v>2321</v>
      </c>
      <c r="B30" s="29">
        <v>5137</v>
      </c>
      <c r="C30" s="74"/>
      <c r="D30" s="75"/>
      <c r="E30" s="75" t="s">
        <v>33</v>
      </c>
      <c r="F30" s="105">
        <v>0</v>
      </c>
      <c r="G30" s="106">
        <v>3755</v>
      </c>
      <c r="H30" s="107">
        <v>3755</v>
      </c>
      <c r="I30" s="49" t="s">
        <v>34</v>
      </c>
      <c r="J30" s="28"/>
      <c r="K30" s="28"/>
      <c r="L30" s="28"/>
      <c r="M30" s="28"/>
      <c r="N30" s="28"/>
      <c r="O30" s="28"/>
      <c r="P30" s="28"/>
      <c r="Q30" s="28"/>
      <c r="R30" s="28"/>
    </row>
    <row r="31" spans="1:18" x14ac:dyDescent="0.2">
      <c r="A31" s="73">
        <v>2321</v>
      </c>
      <c r="B31" s="29">
        <v>5139</v>
      </c>
      <c r="C31" s="74"/>
      <c r="D31" s="75"/>
      <c r="E31" s="75" t="s">
        <v>35</v>
      </c>
      <c r="F31" s="105">
        <v>300000</v>
      </c>
      <c r="G31" s="106">
        <v>-3755</v>
      </c>
      <c r="H31" s="107">
        <v>296245</v>
      </c>
      <c r="I31" s="49"/>
      <c r="J31" s="28"/>
      <c r="K31" s="28"/>
      <c r="L31" s="28"/>
      <c r="M31" s="28"/>
      <c r="N31" s="28"/>
      <c r="O31" s="28"/>
      <c r="P31" s="28"/>
      <c r="Q31" s="28"/>
      <c r="R31" s="28"/>
    </row>
    <row r="32" spans="1:18" x14ac:dyDescent="0.2">
      <c r="A32" s="73">
        <v>2321</v>
      </c>
      <c r="B32" s="29">
        <v>5169</v>
      </c>
      <c r="C32" s="74"/>
      <c r="D32" s="75"/>
      <c r="E32" s="75" t="s">
        <v>29</v>
      </c>
      <c r="F32" s="105">
        <f>H32-G32</f>
        <v>200000</v>
      </c>
      <c r="G32" s="106">
        <v>-100000</v>
      </c>
      <c r="H32" s="107">
        <v>100000</v>
      </c>
      <c r="I32" s="49"/>
      <c r="J32" s="28"/>
      <c r="K32" s="28"/>
      <c r="L32" s="28"/>
      <c r="M32" s="28"/>
      <c r="N32" s="28"/>
      <c r="O32" s="28"/>
      <c r="P32" s="28"/>
      <c r="Q32" s="28"/>
      <c r="R32" s="28"/>
    </row>
    <row r="33" spans="1:18" x14ac:dyDescent="0.2">
      <c r="A33" s="76">
        <v>2321</v>
      </c>
      <c r="B33" s="19"/>
      <c r="C33" s="77"/>
      <c r="D33" s="78" t="s">
        <v>36</v>
      </c>
      <c r="E33" s="78"/>
      <c r="F33" s="108">
        <v>1376939</v>
      </c>
      <c r="G33" s="108">
        <f>SUM(G30:G32)</f>
        <v>-100000</v>
      </c>
      <c r="H33" s="109">
        <v>1376939</v>
      </c>
      <c r="I33" s="49"/>
      <c r="J33" s="28"/>
      <c r="K33" s="28"/>
      <c r="L33" s="28"/>
      <c r="M33" s="28"/>
      <c r="N33" s="28"/>
      <c r="O33" s="28"/>
      <c r="P33" s="28"/>
      <c r="Q33" s="28"/>
      <c r="R33" s="28"/>
    </row>
    <row r="34" spans="1:18" x14ac:dyDescent="0.2">
      <c r="A34" s="73">
        <v>3113</v>
      </c>
      <c r="B34" s="29">
        <v>5336</v>
      </c>
      <c r="C34" s="74"/>
      <c r="D34" s="75"/>
      <c r="E34" s="75" t="s">
        <v>37</v>
      </c>
      <c r="F34" s="105">
        <v>0</v>
      </c>
      <c r="G34" s="106">
        <v>299000</v>
      </c>
      <c r="H34" s="107">
        <v>299000</v>
      </c>
      <c r="I34" s="49" t="s">
        <v>22</v>
      </c>
      <c r="J34" s="28"/>
      <c r="K34" s="28"/>
      <c r="L34" s="28"/>
      <c r="M34" s="28"/>
      <c r="N34" s="28"/>
      <c r="O34" s="28"/>
      <c r="P34" s="28"/>
      <c r="Q34" s="28"/>
      <c r="R34" s="28"/>
    </row>
    <row r="35" spans="1:18" x14ac:dyDescent="0.2">
      <c r="A35" s="76">
        <v>3113</v>
      </c>
      <c r="B35" s="19"/>
      <c r="C35" s="77"/>
      <c r="D35" s="78" t="s">
        <v>38</v>
      </c>
      <c r="E35" s="78"/>
      <c r="F35" s="108">
        <v>3497393.7</v>
      </c>
      <c r="G35" s="108">
        <f>G34</f>
        <v>299000</v>
      </c>
      <c r="H35" s="109">
        <v>3796393.7</v>
      </c>
      <c r="I35" s="49"/>
      <c r="J35" s="28"/>
      <c r="K35" s="28"/>
      <c r="L35" s="28"/>
      <c r="M35" s="28"/>
      <c r="N35" s="28"/>
      <c r="O35" s="28"/>
      <c r="P35" s="28"/>
      <c r="Q35" s="28"/>
      <c r="R35" s="28"/>
    </row>
    <row r="36" spans="1:18" x14ac:dyDescent="0.2">
      <c r="A36" s="73">
        <v>3326</v>
      </c>
      <c r="B36" s="29">
        <v>5171</v>
      </c>
      <c r="C36" s="74"/>
      <c r="D36" s="75"/>
      <c r="E36" s="75" t="s">
        <v>30</v>
      </c>
      <c r="F36" s="105">
        <v>50000</v>
      </c>
      <c r="G36" s="106">
        <v>-50000</v>
      </c>
      <c r="H36" s="107">
        <f>F36+G36</f>
        <v>0</v>
      </c>
      <c r="I36" s="49"/>
      <c r="J36" s="28"/>
      <c r="K36" s="28"/>
      <c r="L36" s="28"/>
      <c r="M36" s="28"/>
      <c r="N36" s="28"/>
      <c r="O36" s="28"/>
      <c r="P36" s="28"/>
      <c r="Q36" s="28"/>
      <c r="R36" s="28"/>
    </row>
    <row r="37" spans="1:18" x14ac:dyDescent="0.2">
      <c r="A37" s="76">
        <v>3326</v>
      </c>
      <c r="B37" s="19"/>
      <c r="C37" s="77"/>
      <c r="D37" s="78" t="s">
        <v>77</v>
      </c>
      <c r="E37" s="78"/>
      <c r="F37" s="108">
        <v>60000</v>
      </c>
      <c r="G37" s="108">
        <f>G36</f>
        <v>-50000</v>
      </c>
      <c r="H37" s="109">
        <v>0</v>
      </c>
      <c r="I37" s="49"/>
      <c r="J37" s="28"/>
      <c r="K37" s="28"/>
      <c r="L37" s="28"/>
      <c r="M37" s="28"/>
      <c r="N37" s="28"/>
      <c r="O37" s="28"/>
      <c r="P37" s="28"/>
      <c r="Q37" s="28"/>
      <c r="R37" s="28"/>
    </row>
    <row r="38" spans="1:18" x14ac:dyDescent="0.2">
      <c r="A38" s="73">
        <v>3341</v>
      </c>
      <c r="B38" s="29">
        <v>5171</v>
      </c>
      <c r="C38" s="74"/>
      <c r="D38" s="75"/>
      <c r="E38" s="75" t="s">
        <v>30</v>
      </c>
      <c r="F38" s="105">
        <v>2300000</v>
      </c>
      <c r="G38" s="106">
        <v>-130538</v>
      </c>
      <c r="H38" s="107">
        <v>2169462</v>
      </c>
      <c r="I38" s="49"/>
      <c r="J38" s="28"/>
      <c r="K38" s="28"/>
      <c r="L38" s="28"/>
      <c r="M38" s="28"/>
      <c r="N38" s="28"/>
      <c r="O38" s="28"/>
      <c r="P38" s="28"/>
      <c r="Q38" s="28"/>
      <c r="R38" s="28"/>
    </row>
    <row r="39" spans="1:18" x14ac:dyDescent="0.2">
      <c r="A39" s="76">
        <v>3341</v>
      </c>
      <c r="B39" s="19"/>
      <c r="C39" s="77"/>
      <c r="D39" s="78" t="s">
        <v>78</v>
      </c>
      <c r="E39" s="78"/>
      <c r="F39" s="108">
        <v>2306000</v>
      </c>
      <c r="G39" s="108">
        <f>G38</f>
        <v>-130538</v>
      </c>
      <c r="H39" s="109">
        <v>2171622</v>
      </c>
      <c r="I39" s="49"/>
      <c r="J39" s="28"/>
      <c r="K39" s="28"/>
      <c r="L39" s="28"/>
      <c r="M39" s="28"/>
      <c r="N39" s="28"/>
      <c r="O39" s="28"/>
      <c r="P39" s="28"/>
      <c r="Q39" s="28"/>
      <c r="R39" s="28"/>
    </row>
    <row r="40" spans="1:18" x14ac:dyDescent="0.2">
      <c r="A40" s="73">
        <v>3429</v>
      </c>
      <c r="B40" s="29">
        <v>5151</v>
      </c>
      <c r="C40" s="74"/>
      <c r="D40" s="75"/>
      <c r="E40" s="75" t="s">
        <v>39</v>
      </c>
      <c r="F40" s="105">
        <v>5000</v>
      </c>
      <c r="G40" s="106">
        <v>-1102</v>
      </c>
      <c r="H40" s="107">
        <v>4900</v>
      </c>
      <c r="I40" s="49"/>
      <c r="J40" s="28"/>
      <c r="K40" s="28"/>
      <c r="L40" s="28"/>
      <c r="M40" s="28"/>
      <c r="N40" s="28"/>
      <c r="O40" s="28"/>
      <c r="P40" s="28"/>
      <c r="Q40" s="28"/>
      <c r="R40" s="28"/>
    </row>
    <row r="41" spans="1:18" x14ac:dyDescent="0.2">
      <c r="A41" s="73">
        <v>3429</v>
      </c>
      <c r="B41" s="29">
        <v>5169</v>
      </c>
      <c r="C41" s="74"/>
      <c r="D41" s="75"/>
      <c r="E41" s="75" t="s">
        <v>29</v>
      </c>
      <c r="F41" s="105">
        <v>24200</v>
      </c>
      <c r="G41" s="106">
        <v>100</v>
      </c>
      <c r="H41" s="107">
        <v>24300</v>
      </c>
      <c r="I41" s="49" t="s">
        <v>40</v>
      </c>
      <c r="J41" s="28"/>
      <c r="K41" s="28"/>
      <c r="L41" s="28"/>
      <c r="M41" s="28"/>
      <c r="N41" s="28"/>
      <c r="O41" s="28"/>
      <c r="P41" s="28"/>
      <c r="Q41" s="28"/>
      <c r="R41" s="28"/>
    </row>
    <row r="42" spans="1:18" x14ac:dyDescent="0.2">
      <c r="A42" s="76">
        <v>3429</v>
      </c>
      <c r="B42" s="19"/>
      <c r="C42" s="77"/>
      <c r="D42" s="78" t="s">
        <v>41</v>
      </c>
      <c r="E42" s="78"/>
      <c r="F42" s="20">
        <v>596730</v>
      </c>
      <c r="G42" s="108">
        <f>G41+G40</f>
        <v>-1002</v>
      </c>
      <c r="H42" s="33">
        <v>596730</v>
      </c>
      <c r="I42" s="49"/>
      <c r="J42" s="28"/>
      <c r="K42" s="28"/>
      <c r="L42" s="28"/>
      <c r="M42" s="28"/>
      <c r="N42" s="28"/>
      <c r="O42" s="28"/>
      <c r="P42" s="28"/>
      <c r="Q42" s="28"/>
      <c r="R42" s="28"/>
    </row>
    <row r="43" spans="1:18" x14ac:dyDescent="0.2">
      <c r="A43" s="73">
        <v>3612</v>
      </c>
      <c r="B43" s="29">
        <v>5137</v>
      </c>
      <c r="C43" s="74"/>
      <c r="D43" s="75"/>
      <c r="E43" s="75" t="s">
        <v>33</v>
      </c>
      <c r="F43" s="30">
        <v>10000</v>
      </c>
      <c r="G43" s="106">
        <v>-4339</v>
      </c>
      <c r="H43" s="32">
        <v>5661</v>
      </c>
      <c r="I43" s="49"/>
      <c r="J43" s="28"/>
      <c r="K43" s="28"/>
      <c r="L43" s="28"/>
      <c r="M43" s="28"/>
      <c r="N43" s="28"/>
      <c r="O43" s="28"/>
      <c r="P43" s="28"/>
      <c r="Q43" s="28"/>
      <c r="R43" s="28"/>
    </row>
    <row r="44" spans="1:18" x14ac:dyDescent="0.2">
      <c r="A44" s="73">
        <v>3612</v>
      </c>
      <c r="B44" s="29">
        <v>5139</v>
      </c>
      <c r="C44" s="74"/>
      <c r="D44" s="75"/>
      <c r="E44" s="75" t="s">
        <v>35</v>
      </c>
      <c r="F44" s="30">
        <v>5000</v>
      </c>
      <c r="G44" s="106">
        <v>-3468.44</v>
      </c>
      <c r="H44" s="32">
        <v>5845.56</v>
      </c>
      <c r="I44" s="49"/>
      <c r="J44" s="28"/>
      <c r="K44" s="28"/>
      <c r="L44" s="28"/>
      <c r="M44" s="28"/>
      <c r="N44" s="28"/>
      <c r="O44" s="28"/>
      <c r="P44" s="28"/>
      <c r="Q44" s="28"/>
      <c r="R44" s="28"/>
    </row>
    <row r="45" spans="1:18" x14ac:dyDescent="0.2">
      <c r="A45" s="73">
        <v>3612</v>
      </c>
      <c r="B45" s="29">
        <v>5153</v>
      </c>
      <c r="C45" s="74"/>
      <c r="D45" s="75"/>
      <c r="E45" s="75" t="s">
        <v>47</v>
      </c>
      <c r="F45" s="30">
        <v>65000</v>
      </c>
      <c r="G45" s="106">
        <v>-2983.13</v>
      </c>
      <c r="H45" s="32">
        <v>16155.7</v>
      </c>
      <c r="I45" s="49"/>
      <c r="J45" s="28"/>
      <c r="K45" s="28"/>
      <c r="L45" s="28"/>
      <c r="M45" s="28"/>
      <c r="N45" s="28"/>
      <c r="O45" s="28"/>
      <c r="P45" s="28"/>
      <c r="Q45" s="28"/>
      <c r="R45" s="28"/>
    </row>
    <row r="46" spans="1:18" x14ac:dyDescent="0.2">
      <c r="A46" s="73">
        <v>3612</v>
      </c>
      <c r="B46" s="29">
        <v>5171</v>
      </c>
      <c r="C46" s="74"/>
      <c r="D46" s="75"/>
      <c r="E46" s="75" t="s">
        <v>30</v>
      </c>
      <c r="F46" s="30">
        <v>5000</v>
      </c>
      <c r="G46" s="106">
        <v>-4804</v>
      </c>
      <c r="H46" s="32">
        <v>196</v>
      </c>
      <c r="I46" s="49"/>
      <c r="J46" s="28"/>
      <c r="K46" s="28"/>
      <c r="L46" s="28"/>
      <c r="M46" s="28"/>
      <c r="N46" s="28"/>
      <c r="O46" s="28"/>
      <c r="P46" s="28"/>
      <c r="Q46" s="28"/>
      <c r="R46" s="28"/>
    </row>
    <row r="47" spans="1:18" x14ac:dyDescent="0.2">
      <c r="A47" s="73">
        <v>3612</v>
      </c>
      <c r="B47" s="29">
        <v>6121</v>
      </c>
      <c r="C47" s="74"/>
      <c r="D47" s="75"/>
      <c r="E47" s="75" t="s">
        <v>45</v>
      </c>
      <c r="F47" s="30">
        <v>12000000</v>
      </c>
      <c r="G47" s="106">
        <f>299999.48-J49</f>
        <v>233559.01999999996</v>
      </c>
      <c r="H47" s="32">
        <v>16727908.210000001</v>
      </c>
      <c r="I47" s="49"/>
      <c r="J47" s="28"/>
      <c r="K47" s="28"/>
      <c r="L47" s="28"/>
      <c r="M47" s="28"/>
      <c r="N47" s="28"/>
      <c r="O47" s="28"/>
      <c r="P47" s="28"/>
      <c r="Q47" s="28"/>
      <c r="R47" s="28"/>
    </row>
    <row r="48" spans="1:18" x14ac:dyDescent="0.2">
      <c r="A48" s="73">
        <v>3612</v>
      </c>
      <c r="B48" s="29">
        <v>5151</v>
      </c>
      <c r="C48" s="74"/>
      <c r="D48" s="75"/>
      <c r="E48" s="75" t="s">
        <v>39</v>
      </c>
      <c r="F48" s="30">
        <v>5000</v>
      </c>
      <c r="G48" s="106">
        <v>7920</v>
      </c>
      <c r="H48" s="32">
        <v>12245.57</v>
      </c>
      <c r="I48" s="49" t="s">
        <v>42</v>
      </c>
      <c r="J48" s="28"/>
      <c r="K48" s="28"/>
      <c r="L48" s="28"/>
      <c r="M48" s="28"/>
      <c r="N48" s="28"/>
      <c r="O48" s="28"/>
      <c r="P48" s="28"/>
      <c r="Q48" s="28"/>
      <c r="R48" s="28"/>
    </row>
    <row r="49" spans="1:18" x14ac:dyDescent="0.2">
      <c r="A49" s="73">
        <v>3612</v>
      </c>
      <c r="B49" s="29">
        <v>5154</v>
      </c>
      <c r="C49" s="74"/>
      <c r="D49" s="75"/>
      <c r="E49" s="75" t="s">
        <v>43</v>
      </c>
      <c r="F49" s="30">
        <v>16000</v>
      </c>
      <c r="G49" s="106">
        <f>74115.05</f>
        <v>74115.05</v>
      </c>
      <c r="H49" s="32">
        <v>64723.18</v>
      </c>
      <c r="I49" s="49"/>
      <c r="J49" s="28">
        <v>66440.460000000006</v>
      </c>
      <c r="K49" s="28"/>
      <c r="L49" s="28"/>
      <c r="M49" s="28"/>
      <c r="N49" s="28"/>
      <c r="O49" s="28"/>
      <c r="P49" s="28"/>
      <c r="Q49" s="28"/>
      <c r="R49" s="28"/>
    </row>
    <row r="50" spans="1:18" x14ac:dyDescent="0.2">
      <c r="A50" s="76">
        <v>3612</v>
      </c>
      <c r="B50" s="19"/>
      <c r="C50" s="77"/>
      <c r="D50" s="78" t="s">
        <v>46</v>
      </c>
      <c r="E50" s="78"/>
      <c r="F50" s="20">
        <v>15168868.34</v>
      </c>
      <c r="G50" s="108">
        <f>SUM(G43:G49)</f>
        <v>299999.49999999994</v>
      </c>
      <c r="H50" s="33">
        <v>16846479.219999999</v>
      </c>
      <c r="I50" s="49"/>
      <c r="J50" s="28"/>
      <c r="K50" s="28"/>
      <c r="L50" s="28"/>
      <c r="M50" s="28"/>
      <c r="N50" s="28"/>
      <c r="O50" s="28"/>
      <c r="P50" s="28"/>
      <c r="Q50" s="28"/>
      <c r="R50" s="28"/>
    </row>
    <row r="51" spans="1:18" x14ac:dyDescent="0.2">
      <c r="A51" s="73">
        <v>3613</v>
      </c>
      <c r="B51" s="29">
        <v>5153</v>
      </c>
      <c r="C51" s="74"/>
      <c r="D51" s="75"/>
      <c r="E51" s="75" t="s">
        <v>47</v>
      </c>
      <c r="F51" s="30">
        <v>18395.12</v>
      </c>
      <c r="G51" s="106">
        <v>8880</v>
      </c>
      <c r="H51" s="32">
        <v>27275.119999999999</v>
      </c>
      <c r="I51" s="49" t="s">
        <v>48</v>
      </c>
      <c r="J51" s="28"/>
      <c r="K51" s="28"/>
      <c r="L51" s="28"/>
      <c r="M51" s="28"/>
      <c r="N51" s="28"/>
      <c r="O51" s="28"/>
      <c r="P51" s="28"/>
      <c r="Q51" s="28"/>
      <c r="R51" s="28"/>
    </row>
    <row r="52" spans="1:18" x14ac:dyDescent="0.2">
      <c r="A52" s="73">
        <v>3613</v>
      </c>
      <c r="B52" s="29">
        <v>5171</v>
      </c>
      <c r="C52" s="74"/>
      <c r="D52" s="75"/>
      <c r="E52" s="75" t="s">
        <v>30</v>
      </c>
      <c r="F52" s="30">
        <v>20000</v>
      </c>
      <c r="G52" s="106">
        <f>264616.27+26503.23</f>
        <v>291119.5</v>
      </c>
      <c r="H52" s="32">
        <v>11120</v>
      </c>
      <c r="I52" s="49"/>
      <c r="J52" s="28"/>
      <c r="K52" s="28"/>
      <c r="L52" s="28"/>
      <c r="M52" s="28"/>
      <c r="N52" s="28"/>
      <c r="O52" s="28"/>
      <c r="P52" s="28"/>
      <c r="Q52" s="28"/>
      <c r="R52" s="28"/>
    </row>
    <row r="53" spans="1:18" x14ac:dyDescent="0.2">
      <c r="A53" s="76">
        <v>3613</v>
      </c>
      <c r="B53" s="19"/>
      <c r="C53" s="77"/>
      <c r="D53" s="78" t="s">
        <v>49</v>
      </c>
      <c r="E53" s="78"/>
      <c r="F53" s="20">
        <v>212395.12</v>
      </c>
      <c r="G53" s="108">
        <f>SUM(G51:G52)</f>
        <v>299999.5</v>
      </c>
      <c r="H53" s="33">
        <v>212395.12</v>
      </c>
      <c r="I53" s="49"/>
      <c r="J53" s="111">
        <f>299999.5-G53</f>
        <v>0</v>
      </c>
      <c r="K53" s="28"/>
      <c r="L53" s="28"/>
      <c r="M53" s="28"/>
      <c r="N53" s="28"/>
      <c r="O53" s="28"/>
      <c r="P53" s="28"/>
      <c r="Q53" s="28"/>
      <c r="R53" s="28"/>
    </row>
    <row r="54" spans="1:18" x14ac:dyDescent="0.2">
      <c r="A54" s="73">
        <v>3631</v>
      </c>
      <c r="B54" s="29">
        <v>5171</v>
      </c>
      <c r="C54" s="74"/>
      <c r="D54" s="75"/>
      <c r="E54" s="75" t="s">
        <v>30</v>
      </c>
      <c r="F54" s="30">
        <f>H54-G54</f>
        <v>44900</v>
      </c>
      <c r="G54" s="106">
        <v>-30000</v>
      </c>
      <c r="H54" s="32">
        <v>14900</v>
      </c>
      <c r="I54" s="49"/>
      <c r="J54" s="28"/>
      <c r="K54" s="28"/>
      <c r="L54" s="28"/>
      <c r="M54" s="28"/>
      <c r="N54" s="28"/>
      <c r="O54" s="28"/>
      <c r="P54" s="28"/>
      <c r="Q54" s="28"/>
      <c r="R54" s="28"/>
    </row>
    <row r="55" spans="1:18" x14ac:dyDescent="0.2">
      <c r="A55" s="76">
        <v>3631</v>
      </c>
      <c r="B55" s="19"/>
      <c r="C55" s="77"/>
      <c r="D55" s="78" t="s">
        <v>76</v>
      </c>
      <c r="E55" s="78"/>
      <c r="F55" s="20">
        <f>H55-G55</f>
        <v>324900</v>
      </c>
      <c r="G55" s="108">
        <f>G54</f>
        <v>-30000</v>
      </c>
      <c r="H55" s="33">
        <v>294900</v>
      </c>
      <c r="I55" s="49"/>
      <c r="J55" s="28"/>
      <c r="K55" s="28"/>
      <c r="L55" s="28"/>
      <c r="M55" s="28"/>
      <c r="N55" s="28"/>
      <c r="O55" s="28"/>
      <c r="P55" s="28"/>
      <c r="Q55" s="28"/>
      <c r="R55" s="28"/>
    </row>
    <row r="56" spans="1:18" x14ac:dyDescent="0.2">
      <c r="A56" s="73">
        <v>3632</v>
      </c>
      <c r="B56" s="29">
        <v>5139</v>
      </c>
      <c r="C56" s="74"/>
      <c r="D56" s="75"/>
      <c r="E56" s="75" t="s">
        <v>35</v>
      </c>
      <c r="F56" s="30">
        <v>13686.59</v>
      </c>
      <c r="G56" s="106">
        <v>2707</v>
      </c>
      <c r="H56" s="32">
        <v>16393.59</v>
      </c>
      <c r="I56" s="49" t="s">
        <v>50</v>
      </c>
      <c r="J56" s="28"/>
      <c r="K56" s="28"/>
      <c r="L56" s="28"/>
      <c r="M56" s="28"/>
      <c r="N56" s="28"/>
      <c r="O56" s="28"/>
      <c r="P56" s="28"/>
      <c r="Q56" s="28"/>
      <c r="R56" s="28"/>
    </row>
    <row r="57" spans="1:18" x14ac:dyDescent="0.2">
      <c r="A57" s="73">
        <v>3632</v>
      </c>
      <c r="B57" s="29">
        <v>5154</v>
      </c>
      <c r="C57" s="74"/>
      <c r="D57" s="75"/>
      <c r="E57" s="75" t="s">
        <v>43</v>
      </c>
      <c r="F57" s="30">
        <v>6500</v>
      </c>
      <c r="G57" s="106">
        <v>9265.2800000000007</v>
      </c>
      <c r="H57" s="32">
        <v>15765.28</v>
      </c>
      <c r="I57" s="49" t="s">
        <v>51</v>
      </c>
      <c r="J57" s="28"/>
      <c r="K57" s="28"/>
      <c r="L57" s="28"/>
      <c r="M57" s="28"/>
      <c r="N57" s="28"/>
      <c r="O57" s="28"/>
      <c r="P57" s="28"/>
      <c r="Q57" s="28"/>
      <c r="R57" s="28"/>
    </row>
    <row r="58" spans="1:18" x14ac:dyDescent="0.2">
      <c r="A58" s="73">
        <v>3632</v>
      </c>
      <c r="B58" s="29">
        <v>5171</v>
      </c>
      <c r="C58" s="74"/>
      <c r="D58" s="75"/>
      <c r="E58" s="75" t="s">
        <v>30</v>
      </c>
      <c r="F58" s="30">
        <f>H58-G58</f>
        <v>128388.63</v>
      </c>
      <c r="G58" s="106">
        <v>-9265.2800000000007</v>
      </c>
      <c r="H58" s="32">
        <v>119123.35</v>
      </c>
      <c r="I58" s="49" t="s">
        <v>51</v>
      </c>
      <c r="J58" s="28"/>
      <c r="K58" s="28"/>
      <c r="L58" s="28"/>
      <c r="M58" s="28"/>
      <c r="N58" s="28"/>
      <c r="O58" s="28"/>
      <c r="P58" s="28"/>
      <c r="Q58" s="28"/>
      <c r="R58" s="28"/>
    </row>
    <row r="59" spans="1:18" x14ac:dyDescent="0.2">
      <c r="A59" s="76">
        <v>3632</v>
      </c>
      <c r="B59" s="19"/>
      <c r="C59" s="77"/>
      <c r="D59" s="78" t="s">
        <v>52</v>
      </c>
      <c r="E59" s="78"/>
      <c r="F59" s="20">
        <v>176900</v>
      </c>
      <c r="G59" s="108">
        <f>SUM(G56:G58)</f>
        <v>2707</v>
      </c>
      <c r="H59" s="33">
        <f>F59+G59</f>
        <v>179607</v>
      </c>
      <c r="I59" s="49"/>
      <c r="J59" s="28"/>
      <c r="K59" s="28"/>
      <c r="L59" s="28"/>
      <c r="M59" s="28"/>
      <c r="N59" s="28"/>
      <c r="O59" s="28"/>
      <c r="P59" s="28"/>
      <c r="Q59" s="28"/>
      <c r="R59" s="28"/>
    </row>
    <row r="60" spans="1:18" x14ac:dyDescent="0.2">
      <c r="A60" s="73">
        <v>3725</v>
      </c>
      <c r="B60" s="29">
        <v>5139</v>
      </c>
      <c r="C60" s="74"/>
      <c r="D60" s="75"/>
      <c r="E60" s="75" t="s">
        <v>35</v>
      </c>
      <c r="F60" s="30">
        <v>128066.4</v>
      </c>
      <c r="G60" s="106">
        <v>16165.6</v>
      </c>
      <c r="H60" s="32">
        <v>144232</v>
      </c>
      <c r="I60" s="49" t="s">
        <v>53</v>
      </c>
      <c r="J60" s="28"/>
      <c r="K60" s="28"/>
      <c r="L60" s="28"/>
      <c r="M60" s="28"/>
      <c r="N60" s="28"/>
      <c r="O60" s="28"/>
      <c r="P60" s="28"/>
      <c r="Q60" s="28"/>
      <c r="R60" s="28"/>
    </row>
    <row r="61" spans="1:18" x14ac:dyDescent="0.2">
      <c r="A61" s="76">
        <v>3725</v>
      </c>
      <c r="B61" s="19"/>
      <c r="C61" s="77"/>
      <c r="D61" s="78" t="s">
        <v>54</v>
      </c>
      <c r="E61" s="78"/>
      <c r="F61" s="20">
        <v>476066.4</v>
      </c>
      <c r="G61" s="108">
        <f>G60</f>
        <v>16165.6</v>
      </c>
      <c r="H61" s="33">
        <v>492232</v>
      </c>
      <c r="I61" s="49"/>
      <c r="J61" s="28"/>
      <c r="K61" s="28"/>
      <c r="L61" s="28"/>
      <c r="M61" s="28"/>
      <c r="N61" s="28"/>
      <c r="O61" s="28"/>
      <c r="P61" s="28"/>
      <c r="Q61" s="28"/>
      <c r="R61" s="28"/>
    </row>
    <row r="62" spans="1:18" x14ac:dyDescent="0.2">
      <c r="A62" s="73">
        <v>3726</v>
      </c>
      <c r="B62" s="29">
        <v>5154</v>
      </c>
      <c r="C62" s="74"/>
      <c r="D62" s="75"/>
      <c r="E62" s="75" t="s">
        <v>43</v>
      </c>
      <c r="F62" s="30">
        <v>4000</v>
      </c>
      <c r="G62" s="106">
        <v>1088.31</v>
      </c>
      <c r="H62" s="32">
        <v>5088.3099999999995</v>
      </c>
      <c r="I62" s="49" t="s">
        <v>55</v>
      </c>
      <c r="J62" s="28"/>
      <c r="K62" s="28"/>
      <c r="L62" s="28"/>
      <c r="M62" s="28"/>
      <c r="N62" s="28"/>
      <c r="O62" s="28"/>
      <c r="P62" s="28"/>
      <c r="Q62" s="28"/>
      <c r="R62" s="28"/>
    </row>
    <row r="63" spans="1:18" x14ac:dyDescent="0.2">
      <c r="A63" s="73">
        <v>3726</v>
      </c>
      <c r="B63" s="29">
        <v>5169</v>
      </c>
      <c r="C63" s="74"/>
      <c r="D63" s="75"/>
      <c r="E63" s="75" t="s">
        <v>29</v>
      </c>
      <c r="F63" s="30">
        <v>14000</v>
      </c>
      <c r="G63" s="106">
        <v>-1088.31</v>
      </c>
      <c r="H63" s="32">
        <v>12911.69</v>
      </c>
      <c r="I63" s="49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2">
      <c r="A64" s="76">
        <v>3726</v>
      </c>
      <c r="B64" s="19"/>
      <c r="C64" s="77"/>
      <c r="D64" s="78" t="s">
        <v>56</v>
      </c>
      <c r="E64" s="78"/>
      <c r="F64" s="20">
        <v>20000</v>
      </c>
      <c r="G64" s="108">
        <f>SUM(G62:G63)</f>
        <v>0</v>
      </c>
      <c r="H64" s="33">
        <v>20000</v>
      </c>
      <c r="I64" s="49"/>
      <c r="J64" s="28"/>
      <c r="K64" s="28"/>
      <c r="L64" s="28"/>
      <c r="M64" s="28"/>
      <c r="N64" s="28"/>
      <c r="O64" s="28"/>
      <c r="P64" s="28"/>
      <c r="Q64" s="28"/>
      <c r="R64" s="28"/>
    </row>
    <row r="65" spans="1:18" x14ac:dyDescent="0.2">
      <c r="A65" s="73">
        <v>5512</v>
      </c>
      <c r="B65" s="29">
        <v>5139</v>
      </c>
      <c r="C65" s="74"/>
      <c r="D65" s="75"/>
      <c r="E65" s="75" t="s">
        <v>35</v>
      </c>
      <c r="F65" s="30">
        <v>13414.619999999999</v>
      </c>
      <c r="G65" s="106">
        <v>8550.1</v>
      </c>
      <c r="H65" s="32">
        <v>21964.720000000001</v>
      </c>
      <c r="I65" s="49" t="s">
        <v>57</v>
      </c>
      <c r="J65" s="28"/>
      <c r="K65" s="28"/>
      <c r="L65" s="28"/>
      <c r="M65" s="28"/>
      <c r="N65" s="28"/>
      <c r="O65" s="28"/>
      <c r="P65" s="28"/>
      <c r="Q65" s="28"/>
      <c r="R65" s="28"/>
    </row>
    <row r="66" spans="1:18" x14ac:dyDescent="0.2">
      <c r="A66" s="76">
        <v>5512</v>
      </c>
      <c r="B66" s="19"/>
      <c r="C66" s="77"/>
      <c r="D66" s="78" t="s">
        <v>58</v>
      </c>
      <c r="E66" s="78"/>
      <c r="F66" s="20">
        <v>186884.07</v>
      </c>
      <c r="G66" s="108">
        <f>G65</f>
        <v>8550.1</v>
      </c>
      <c r="H66" s="33">
        <v>195434.17</v>
      </c>
      <c r="I66" s="49"/>
      <c r="J66" s="28"/>
      <c r="K66" s="28"/>
      <c r="L66" s="28"/>
      <c r="M66" s="28"/>
      <c r="N66" s="28"/>
      <c r="O66" s="28"/>
      <c r="P66" s="28"/>
      <c r="Q66" s="28"/>
      <c r="R66" s="28"/>
    </row>
    <row r="67" spans="1:18" x14ac:dyDescent="0.2">
      <c r="A67" s="73">
        <v>6112</v>
      </c>
      <c r="B67" s="29">
        <v>5023</v>
      </c>
      <c r="C67" s="74"/>
      <c r="D67" s="75"/>
      <c r="E67" s="75" t="s">
        <v>79</v>
      </c>
      <c r="F67" s="30">
        <v>1500000</v>
      </c>
      <c r="G67" s="106">
        <v>-217694.9</v>
      </c>
      <c r="H67" s="32">
        <v>1069812</v>
      </c>
      <c r="I67" s="49"/>
      <c r="J67" s="28"/>
      <c r="K67" s="28"/>
      <c r="L67" s="28"/>
      <c r="M67" s="28"/>
      <c r="N67" s="28"/>
      <c r="O67" s="28"/>
      <c r="P67" s="28"/>
      <c r="Q67" s="28"/>
      <c r="R67" s="28"/>
    </row>
    <row r="68" spans="1:18" x14ac:dyDescent="0.2">
      <c r="A68" s="73">
        <v>6112</v>
      </c>
      <c r="B68" s="29">
        <v>5032</v>
      </c>
      <c r="C68" s="74"/>
      <c r="D68" s="75"/>
      <c r="E68" s="75" t="s">
        <v>80</v>
      </c>
      <c r="F68" s="30">
        <v>150000</v>
      </c>
      <c r="G68" s="106">
        <v>-13570.07</v>
      </c>
      <c r="H68" s="32">
        <v>122450</v>
      </c>
      <c r="I68" s="49"/>
      <c r="J68" s="28"/>
      <c r="K68" s="28"/>
      <c r="L68" s="28"/>
      <c r="M68" s="28"/>
      <c r="N68" s="28"/>
      <c r="O68" s="28"/>
      <c r="P68" s="28"/>
      <c r="Q68" s="28"/>
      <c r="R68" s="28"/>
    </row>
    <row r="69" spans="1:18" x14ac:dyDescent="0.2">
      <c r="A69" s="76">
        <v>6112</v>
      </c>
      <c r="B69" s="19"/>
      <c r="C69" s="77"/>
      <c r="D69" s="78" t="s">
        <v>81</v>
      </c>
      <c r="E69" s="78"/>
      <c r="F69" s="20">
        <v>1940000</v>
      </c>
      <c r="G69" s="108">
        <f>SUM(G67:G68)</f>
        <v>-231264.97</v>
      </c>
      <c r="H69" s="33">
        <v>1339821</v>
      </c>
      <c r="I69" s="49"/>
      <c r="J69" s="28"/>
      <c r="K69" s="28"/>
      <c r="L69" s="28"/>
      <c r="M69" s="28"/>
      <c r="N69" s="28"/>
      <c r="O69" s="28"/>
      <c r="P69" s="28"/>
      <c r="Q69" s="28"/>
      <c r="R69" s="28"/>
    </row>
    <row r="70" spans="1:18" x14ac:dyDescent="0.2">
      <c r="A70" s="73">
        <v>6171</v>
      </c>
      <c r="B70" s="29">
        <v>5021</v>
      </c>
      <c r="C70" s="74"/>
      <c r="D70" s="75"/>
      <c r="E70" s="75" t="s">
        <v>82</v>
      </c>
      <c r="F70" s="30">
        <v>60000</v>
      </c>
      <c r="G70" s="106">
        <v>-4000</v>
      </c>
      <c r="H70" s="32">
        <v>56000</v>
      </c>
      <c r="I70" s="49"/>
      <c r="J70" s="28"/>
      <c r="K70" s="28"/>
      <c r="L70" s="28"/>
      <c r="M70" s="28"/>
      <c r="N70" s="28"/>
      <c r="O70" s="28"/>
      <c r="P70" s="28"/>
      <c r="Q70" s="28"/>
      <c r="R70" s="28"/>
    </row>
    <row r="71" spans="1:18" x14ac:dyDescent="0.2">
      <c r="A71" s="73">
        <v>6171</v>
      </c>
      <c r="B71" s="29">
        <v>5031</v>
      </c>
      <c r="C71" s="74"/>
      <c r="D71" s="75"/>
      <c r="E71" s="75" t="s">
        <v>83</v>
      </c>
      <c r="F71" s="30">
        <v>410000</v>
      </c>
      <c r="G71" s="106">
        <v>-42394.75</v>
      </c>
      <c r="H71" s="32">
        <v>421164</v>
      </c>
      <c r="I71" s="49"/>
      <c r="J71" s="28"/>
      <c r="K71" s="28"/>
      <c r="L71" s="28"/>
      <c r="M71" s="28"/>
      <c r="N71" s="28"/>
      <c r="O71" s="28"/>
      <c r="P71" s="28"/>
      <c r="Q71" s="28"/>
      <c r="R71" s="28"/>
    </row>
    <row r="72" spans="1:18" x14ac:dyDescent="0.2">
      <c r="A72" s="73">
        <v>6171</v>
      </c>
      <c r="B72" s="29">
        <v>5137</v>
      </c>
      <c r="C72" s="74"/>
      <c r="D72" s="75"/>
      <c r="E72" s="75" t="s">
        <v>33</v>
      </c>
      <c r="F72" s="30">
        <v>40000</v>
      </c>
      <c r="G72" s="106">
        <v>-36000</v>
      </c>
      <c r="H72" s="32">
        <v>59000</v>
      </c>
      <c r="I72" s="49"/>
      <c r="J72" s="28"/>
      <c r="K72" s="28"/>
      <c r="L72" s="28"/>
      <c r="M72" s="28"/>
      <c r="N72" s="28"/>
      <c r="O72" s="28"/>
      <c r="P72" s="28"/>
      <c r="Q72" s="28"/>
      <c r="R72" s="28"/>
    </row>
    <row r="73" spans="1:18" x14ac:dyDescent="0.2">
      <c r="A73" s="73">
        <v>6171</v>
      </c>
      <c r="B73" s="29">
        <v>5151</v>
      </c>
      <c r="C73" s="74"/>
      <c r="D73" s="75"/>
      <c r="E73" s="75" t="s">
        <v>39</v>
      </c>
      <c r="F73" s="30">
        <v>6000</v>
      </c>
      <c r="G73" s="106">
        <v>600</v>
      </c>
      <c r="H73" s="32">
        <v>6600</v>
      </c>
      <c r="I73" s="49" t="s">
        <v>59</v>
      </c>
      <c r="J73" s="28"/>
      <c r="K73" s="28"/>
      <c r="L73" s="28"/>
      <c r="M73" s="28"/>
      <c r="N73" s="28"/>
      <c r="O73" s="28"/>
      <c r="P73" s="28"/>
      <c r="Q73" s="28"/>
      <c r="R73" s="28"/>
    </row>
    <row r="74" spans="1:18" x14ac:dyDescent="0.2">
      <c r="A74" s="73">
        <v>6171</v>
      </c>
      <c r="B74" s="29">
        <v>5011</v>
      </c>
      <c r="C74" s="74"/>
      <c r="D74" s="75"/>
      <c r="E74" s="75"/>
      <c r="F74" s="30">
        <v>1700000</v>
      </c>
      <c r="G74" s="106">
        <v>42000</v>
      </c>
      <c r="H74" s="32">
        <v>1794570.64</v>
      </c>
      <c r="I74" s="49"/>
      <c r="J74" s="28"/>
      <c r="K74" s="28"/>
      <c r="L74" s="28"/>
      <c r="M74" s="28"/>
      <c r="N74" s="28"/>
      <c r="O74" s="28"/>
      <c r="P74" s="28"/>
      <c r="Q74" s="28"/>
      <c r="R74" s="28"/>
    </row>
    <row r="75" spans="1:18" x14ac:dyDescent="0.2">
      <c r="A75" s="76">
        <v>6171</v>
      </c>
      <c r="B75" s="19"/>
      <c r="C75" s="77"/>
      <c r="D75" s="78" t="s">
        <v>60</v>
      </c>
      <c r="E75" s="78"/>
      <c r="F75" s="20">
        <v>6610000</v>
      </c>
      <c r="G75" s="108">
        <f>SUM(G70:G74)</f>
        <v>-39794.75</v>
      </c>
      <c r="H75" s="33">
        <v>5173450.95</v>
      </c>
      <c r="I75" s="49"/>
      <c r="J75" s="28"/>
      <c r="K75" s="28"/>
      <c r="L75" s="28"/>
      <c r="M75" s="28"/>
      <c r="N75" s="28"/>
      <c r="O75" s="28"/>
      <c r="P75" s="28"/>
      <c r="Q75" s="28"/>
      <c r="R75" s="28"/>
    </row>
    <row r="76" spans="1:18" x14ac:dyDescent="0.2">
      <c r="A76" s="79"/>
      <c r="B76" s="34"/>
      <c r="C76" s="80"/>
      <c r="D76" s="81" t="s">
        <v>61</v>
      </c>
      <c r="E76" s="81"/>
      <c r="F76" s="35"/>
      <c r="G76" s="36">
        <f>+G75+G69+G66+G64+G61+G59+G55+G53+G50+G42+G39+G37+G35+G33+G29+G25</f>
        <v>0</v>
      </c>
      <c r="H76" s="37"/>
      <c r="I76" s="50"/>
      <c r="J76" s="28"/>
      <c r="K76" s="28"/>
      <c r="L76" s="28"/>
      <c r="M76" s="28"/>
      <c r="N76" s="28"/>
      <c r="O76" s="28"/>
      <c r="P76" s="28"/>
      <c r="Q76" s="28"/>
      <c r="R76" s="28"/>
    </row>
    <row r="77" spans="1:18" x14ac:dyDescent="0.2">
      <c r="A77" s="82"/>
      <c r="B77" s="83"/>
      <c r="C77" s="83"/>
      <c r="D77" s="83"/>
      <c r="E77" s="83"/>
      <c r="F77" s="84"/>
      <c r="G77" s="84"/>
      <c r="H77" s="84"/>
      <c r="I77" s="51"/>
      <c r="J77" s="28"/>
      <c r="K77" s="28"/>
      <c r="L77" s="28"/>
      <c r="M77" s="28"/>
      <c r="N77" s="28"/>
      <c r="O77" s="28"/>
      <c r="P77" s="28"/>
      <c r="Q77" s="28"/>
      <c r="R77" s="28"/>
    </row>
    <row r="78" spans="1:18" x14ac:dyDescent="0.2">
      <c r="A78" s="82"/>
      <c r="B78" s="83"/>
      <c r="C78" s="83"/>
      <c r="D78" s="83" t="s">
        <v>62</v>
      </c>
      <c r="E78" s="83"/>
      <c r="F78" s="84">
        <v>55745439.00999999</v>
      </c>
      <c r="G78" s="84">
        <v>0</v>
      </c>
      <c r="H78" s="84">
        <v>55745439.009999998</v>
      </c>
      <c r="I78" s="51"/>
      <c r="J78" s="28"/>
      <c r="K78" s="28"/>
      <c r="L78" s="28"/>
      <c r="M78" s="28"/>
      <c r="N78" s="28"/>
      <c r="O78" s="28"/>
      <c r="P78" s="28"/>
      <c r="Q78" s="28"/>
      <c r="R78" s="28"/>
    </row>
    <row r="79" spans="1:18" x14ac:dyDescent="0.2">
      <c r="A79" s="82"/>
      <c r="B79" s="83"/>
      <c r="C79" s="83"/>
      <c r="D79" s="83"/>
      <c r="E79" s="83"/>
      <c r="F79" s="84"/>
      <c r="G79" s="84"/>
      <c r="H79" s="84"/>
      <c r="I79" s="51"/>
      <c r="J79" s="28"/>
      <c r="K79" s="28"/>
      <c r="L79" s="28"/>
      <c r="M79" s="28"/>
      <c r="N79" s="28"/>
      <c r="O79" s="28"/>
      <c r="P79" s="28"/>
      <c r="Q79" s="28"/>
      <c r="R79" s="28"/>
    </row>
    <row r="80" spans="1:18" x14ac:dyDescent="0.2">
      <c r="A80" s="82"/>
      <c r="B80" s="83"/>
      <c r="C80" s="83"/>
      <c r="D80" s="83" t="s">
        <v>63</v>
      </c>
      <c r="E80" s="83"/>
      <c r="F80" s="84">
        <v>26314185.48</v>
      </c>
      <c r="G80" s="84">
        <f>+G74+G73+G65+G63+G62+G60+G58+G57+G56+G54+G52+G51+G49+G48+G41+G40+G34+G32+G31+G30+G27+G26+G24+G23+G22+G36+G38+G43+G44+G45+G46+G67+G68+G70+G71+G72</f>
        <v>-157325.53</v>
      </c>
      <c r="H80" s="84">
        <f>F80+G80</f>
        <v>26156859.949999999</v>
      </c>
      <c r="I80" s="51"/>
      <c r="J80" s="28"/>
      <c r="K80" s="28"/>
      <c r="L80" s="28"/>
      <c r="M80" s="28"/>
      <c r="N80" s="28"/>
      <c r="O80" s="28"/>
      <c r="P80" s="28"/>
      <c r="Q80" s="28"/>
      <c r="R80" s="28"/>
    </row>
    <row r="81" spans="1:18" x14ac:dyDescent="0.2">
      <c r="A81" s="82"/>
      <c r="B81" s="83"/>
      <c r="C81" s="83"/>
      <c r="D81" s="83" t="s">
        <v>64</v>
      </c>
      <c r="E81" s="83"/>
      <c r="F81" s="84">
        <v>29431253.529999997</v>
      </c>
      <c r="G81" s="84">
        <f>G28+G47</f>
        <v>157325.52999999997</v>
      </c>
      <c r="H81" s="84">
        <f>F81+G81</f>
        <v>29588579.059999999</v>
      </c>
      <c r="I81" s="51"/>
      <c r="J81" s="28"/>
      <c r="K81" s="28"/>
      <c r="L81" s="28"/>
      <c r="M81" s="28"/>
      <c r="N81" s="28"/>
      <c r="O81" s="28"/>
      <c r="P81" s="28"/>
      <c r="Q81" s="28"/>
      <c r="R81" s="28"/>
    </row>
    <row r="82" spans="1:18" x14ac:dyDescent="0.2">
      <c r="A82" s="67"/>
      <c r="B82" s="68"/>
      <c r="C82" s="69"/>
      <c r="D82" s="69"/>
      <c r="E82" s="69"/>
      <c r="F82" s="70"/>
      <c r="G82" s="70"/>
      <c r="H82" s="70"/>
      <c r="I82" s="47"/>
    </row>
    <row r="83" spans="1:18" x14ac:dyDescent="0.2">
      <c r="A83" s="67"/>
      <c r="B83" s="68"/>
      <c r="C83" s="69"/>
      <c r="D83" s="69"/>
      <c r="E83" s="69"/>
      <c r="F83" s="70"/>
      <c r="G83" s="70"/>
      <c r="H83" s="70"/>
      <c r="I83" s="47"/>
    </row>
    <row r="84" spans="1:18" x14ac:dyDescent="0.2">
      <c r="A84" s="85" t="s">
        <v>65</v>
      </c>
      <c r="B84" s="68"/>
      <c r="C84" s="69"/>
      <c r="D84" s="69"/>
      <c r="E84" s="69"/>
      <c r="F84" s="70"/>
      <c r="G84" s="70"/>
      <c r="H84" s="70"/>
      <c r="I84" s="47"/>
    </row>
    <row r="85" spans="1:18" ht="13.5" thickBot="1" x14ac:dyDescent="0.25">
      <c r="A85" s="86" t="s">
        <v>13</v>
      </c>
      <c r="B85" s="38" t="s">
        <v>14</v>
      </c>
      <c r="C85" s="87" t="s">
        <v>21</v>
      </c>
      <c r="D85" s="88" t="s">
        <v>15</v>
      </c>
      <c r="E85" s="87" t="s">
        <v>16</v>
      </c>
      <c r="F85" s="89" t="s">
        <v>18</v>
      </c>
      <c r="G85" s="90" t="s">
        <v>20</v>
      </c>
      <c r="H85" s="91" t="s">
        <v>19</v>
      </c>
      <c r="I85" s="44" t="s">
        <v>17</v>
      </c>
    </row>
    <row r="86" spans="1:18" ht="13.5" thickTop="1" x14ac:dyDescent="0.2">
      <c r="A86" s="92"/>
      <c r="B86" s="93"/>
      <c r="C86" s="94"/>
      <c r="D86" s="94" t="s">
        <v>66</v>
      </c>
      <c r="E86" s="94"/>
      <c r="F86" s="95"/>
      <c r="G86" s="95">
        <v>0</v>
      </c>
      <c r="H86" s="95"/>
      <c r="I86" s="47"/>
    </row>
    <row r="87" spans="1:18" x14ac:dyDescent="0.2">
      <c r="A87" s="67"/>
      <c r="B87" s="68"/>
      <c r="C87" s="69"/>
      <c r="D87" s="69"/>
      <c r="E87" s="69"/>
      <c r="F87" s="70"/>
      <c r="G87" s="70"/>
      <c r="H87" s="70"/>
      <c r="I87" s="47"/>
    </row>
    <row r="88" spans="1:18" x14ac:dyDescent="0.2">
      <c r="A88" s="67"/>
      <c r="B88" s="68"/>
      <c r="C88" s="69"/>
      <c r="D88" s="69"/>
      <c r="E88" s="69"/>
      <c r="F88" s="70"/>
      <c r="G88" s="70"/>
      <c r="H88" s="70"/>
      <c r="I88" s="47"/>
    </row>
    <row r="89" spans="1:18" x14ac:dyDescent="0.2">
      <c r="A89" s="67"/>
      <c r="B89" s="68"/>
      <c r="C89" s="69"/>
      <c r="D89" s="69" t="s">
        <v>68</v>
      </c>
      <c r="E89" s="69"/>
      <c r="F89" s="70"/>
      <c r="G89" s="70"/>
      <c r="H89" s="70"/>
      <c r="I89" s="47"/>
    </row>
    <row r="90" spans="1:18" x14ac:dyDescent="0.2">
      <c r="A90" s="67"/>
      <c r="B90" s="68"/>
      <c r="C90" s="69"/>
      <c r="D90" s="69"/>
      <c r="E90" s="69"/>
      <c r="F90" s="70"/>
      <c r="G90" s="70"/>
      <c r="H90" s="70"/>
      <c r="I90" s="47"/>
    </row>
    <row r="91" spans="1:18" x14ac:dyDescent="0.2">
      <c r="A91" s="67"/>
      <c r="B91" s="68"/>
      <c r="C91" s="69"/>
      <c r="D91" s="69" t="s">
        <v>26</v>
      </c>
      <c r="E91" s="69"/>
      <c r="F91" s="70">
        <v>44461007.109999999</v>
      </c>
      <c r="G91" s="70">
        <v>0</v>
      </c>
      <c r="H91" s="70">
        <v>44461007.109999999</v>
      </c>
      <c r="I91" s="47"/>
    </row>
    <row r="92" spans="1:18" x14ac:dyDescent="0.2">
      <c r="A92" s="67"/>
      <c r="B92" s="68"/>
      <c r="C92" s="69"/>
      <c r="D92" s="69" t="s">
        <v>67</v>
      </c>
      <c r="E92" s="69"/>
      <c r="F92" s="70">
        <v>11284431.900000013</v>
      </c>
      <c r="G92" s="70">
        <v>0</v>
      </c>
      <c r="H92" s="70">
        <v>11284431.900000013</v>
      </c>
      <c r="I92" s="47"/>
    </row>
    <row r="93" spans="1:18" x14ac:dyDescent="0.2">
      <c r="A93" s="67"/>
      <c r="B93" s="68"/>
      <c r="C93" s="69"/>
      <c r="D93" s="69" t="s">
        <v>69</v>
      </c>
      <c r="E93" s="69"/>
      <c r="F93" s="70">
        <v>55745439.010000013</v>
      </c>
      <c r="G93" s="70">
        <v>0</v>
      </c>
      <c r="H93" s="70">
        <v>55745439.010000013</v>
      </c>
      <c r="I93" s="47"/>
    </row>
    <row r="94" spans="1:18" x14ac:dyDescent="0.2">
      <c r="A94" s="67"/>
      <c r="B94" s="68"/>
      <c r="C94" s="69"/>
      <c r="D94" s="69"/>
      <c r="E94" s="69"/>
      <c r="F94" s="70"/>
      <c r="G94" s="70"/>
      <c r="H94" s="70"/>
      <c r="I94" s="47"/>
    </row>
    <row r="95" spans="1:18" x14ac:dyDescent="0.2">
      <c r="A95" s="96"/>
      <c r="B95" s="97"/>
      <c r="C95" s="98"/>
      <c r="D95" s="69" t="s">
        <v>62</v>
      </c>
      <c r="E95" s="69"/>
      <c r="F95" s="70">
        <v>55745439.00999999</v>
      </c>
      <c r="G95" s="70">
        <v>0</v>
      </c>
      <c r="H95" s="70">
        <v>55745439.009999998</v>
      </c>
      <c r="I95" s="47"/>
    </row>
    <row r="96" spans="1:18" x14ac:dyDescent="0.2">
      <c r="A96" s="96"/>
      <c r="B96" s="97"/>
      <c r="C96" s="98"/>
      <c r="D96" s="98"/>
      <c r="E96" s="98"/>
      <c r="F96" s="99"/>
      <c r="G96" s="99"/>
      <c r="H96" s="99"/>
      <c r="I96" s="47"/>
    </row>
    <row r="97" spans="1:9" x14ac:dyDescent="0.2">
      <c r="A97" s="96"/>
      <c r="B97" s="97"/>
      <c r="C97" s="98"/>
      <c r="D97" s="98"/>
      <c r="E97" s="98"/>
      <c r="F97" s="99"/>
      <c r="G97" s="99"/>
      <c r="H97" s="99"/>
      <c r="I97" s="47"/>
    </row>
    <row r="98" spans="1:9" s="13" customFormat="1" x14ac:dyDescent="0.2">
      <c r="A98" s="104" t="s">
        <v>73</v>
      </c>
      <c r="I98" s="42"/>
    </row>
    <row r="99" spans="1:9" s="13" customFormat="1" x14ac:dyDescent="0.2">
      <c r="A99" s="101"/>
      <c r="I99" s="42"/>
    </row>
    <row r="100" spans="1:9" s="13" customFormat="1" x14ac:dyDescent="0.2">
      <c r="A100" s="101" t="s">
        <v>2</v>
      </c>
      <c r="I100" s="42"/>
    </row>
    <row r="101" spans="1:9" s="13" customFormat="1" x14ac:dyDescent="0.2">
      <c r="A101" s="101"/>
      <c r="I101" s="42"/>
    </row>
    <row r="102" spans="1:9" s="13" customFormat="1" x14ac:dyDescent="0.2">
      <c r="A102" s="101" t="s">
        <v>7</v>
      </c>
      <c r="I102" s="42"/>
    </row>
    <row r="103" spans="1:9" s="13" customFormat="1" x14ac:dyDescent="0.2">
      <c r="A103" s="101"/>
      <c r="I103" s="42"/>
    </row>
    <row r="104" spans="1:9" s="13" customFormat="1" x14ac:dyDescent="0.2">
      <c r="A104" s="101" t="s">
        <v>8</v>
      </c>
      <c r="I104" s="42"/>
    </row>
    <row r="105" spans="1:9" s="13" customFormat="1" x14ac:dyDescent="0.2">
      <c r="A105" s="101"/>
      <c r="I105" s="42"/>
    </row>
    <row r="106" spans="1:9" s="13" customFormat="1" x14ac:dyDescent="0.2">
      <c r="A106" s="101" t="s">
        <v>74</v>
      </c>
      <c r="I106" s="42"/>
    </row>
    <row r="107" spans="1:9" s="13" customFormat="1" x14ac:dyDescent="0.2">
      <c r="I107" s="42"/>
    </row>
    <row r="108" spans="1:9" s="13" customFormat="1" x14ac:dyDescent="0.2">
      <c r="I108" s="42"/>
    </row>
    <row r="109" spans="1:9" s="13" customFormat="1" x14ac:dyDescent="0.2">
      <c r="I109" s="42"/>
    </row>
    <row r="110" spans="1:9" s="13" customFormat="1" x14ac:dyDescent="0.2">
      <c r="I110" s="42"/>
    </row>
    <row r="111" spans="1:9" s="13" customFormat="1" x14ac:dyDescent="0.2">
      <c r="A111" s="100"/>
      <c r="B111" s="100"/>
      <c r="C111" s="100"/>
      <c r="D111" s="100"/>
      <c r="E111" s="100"/>
      <c r="F111" s="100"/>
      <c r="G111" s="100"/>
      <c r="H111" s="100"/>
      <c r="I111" s="42"/>
    </row>
    <row r="112" spans="1:9" s="13" customFormat="1" x14ac:dyDescent="0.2">
      <c r="A112" s="100"/>
      <c r="B112" s="100"/>
      <c r="C112" s="100"/>
      <c r="D112" s="100"/>
      <c r="E112" s="100"/>
      <c r="F112" s="100"/>
      <c r="G112" s="100"/>
      <c r="H112" s="100"/>
      <c r="I112" s="42"/>
    </row>
    <row r="113" spans="1:9" s="13" customFormat="1" x14ac:dyDescent="0.2">
      <c r="A113" s="100"/>
      <c r="B113" s="100"/>
      <c r="C113" s="100"/>
      <c r="D113" s="100"/>
      <c r="E113" s="100"/>
      <c r="F113" s="100"/>
      <c r="G113" s="100"/>
      <c r="H113" s="100"/>
      <c r="I113" s="42"/>
    </row>
    <row r="114" spans="1:9" s="13" customFormat="1" x14ac:dyDescent="0.2">
      <c r="A114" s="100"/>
      <c r="B114" s="100"/>
      <c r="C114" s="100"/>
      <c r="D114" s="100"/>
      <c r="E114" s="100"/>
      <c r="F114" s="100"/>
      <c r="G114" s="100"/>
      <c r="H114" s="100"/>
      <c r="I114" s="42"/>
    </row>
    <row r="115" spans="1:9" x14ac:dyDescent="0.2">
      <c r="A115" s="96"/>
      <c r="B115" s="97"/>
      <c r="C115" s="98"/>
      <c r="D115" s="98"/>
      <c r="E115" s="98"/>
      <c r="F115" s="99"/>
      <c r="G115" s="99"/>
      <c r="H115" s="99"/>
      <c r="I115" s="47"/>
    </row>
    <row r="116" spans="1:9" x14ac:dyDescent="0.2">
      <c r="A116" s="96"/>
      <c r="B116" s="97"/>
      <c r="C116" s="98"/>
      <c r="D116" s="98"/>
      <c r="E116" s="98"/>
      <c r="F116" s="99"/>
      <c r="G116" s="99"/>
      <c r="H116" s="99"/>
      <c r="I116" s="47"/>
    </row>
    <row r="117" spans="1:9" x14ac:dyDescent="0.2">
      <c r="A117" s="96"/>
      <c r="B117" s="97"/>
      <c r="C117" s="98"/>
      <c r="D117" s="98"/>
      <c r="E117" s="98"/>
      <c r="F117" s="99"/>
      <c r="G117" s="99"/>
      <c r="H117" s="99"/>
      <c r="I117" s="47"/>
    </row>
    <row r="118" spans="1:9" x14ac:dyDescent="0.2">
      <c r="A118" s="96"/>
      <c r="B118" s="97"/>
      <c r="C118" s="98"/>
      <c r="D118" s="98"/>
      <c r="E118" s="98"/>
      <c r="F118" s="99"/>
      <c r="G118" s="99"/>
      <c r="H118" s="99"/>
      <c r="I118" s="47"/>
    </row>
    <row r="119" spans="1:9" x14ac:dyDescent="0.2">
      <c r="A119" s="96"/>
      <c r="B119" s="97"/>
      <c r="C119" s="98"/>
      <c r="D119" s="98"/>
      <c r="E119" s="98"/>
      <c r="F119" s="99"/>
      <c r="G119" s="99"/>
      <c r="H119" s="99"/>
      <c r="I119" s="47"/>
    </row>
    <row r="120" spans="1:9" x14ac:dyDescent="0.2">
      <c r="A120" s="96"/>
      <c r="B120" s="97"/>
      <c r="C120" s="98"/>
      <c r="D120" s="98"/>
      <c r="E120" s="98"/>
      <c r="F120" s="99"/>
      <c r="G120" s="99"/>
      <c r="H120" s="99"/>
      <c r="I120" s="47"/>
    </row>
    <row r="121" spans="1:9" x14ac:dyDescent="0.2">
      <c r="A121" s="96"/>
      <c r="B121" s="97"/>
      <c r="C121" s="98"/>
      <c r="D121" s="98"/>
      <c r="E121" s="98"/>
      <c r="F121" s="99"/>
      <c r="G121" s="99"/>
      <c r="H121" s="99"/>
      <c r="I121" s="47"/>
    </row>
    <row r="122" spans="1:9" x14ac:dyDescent="0.2">
      <c r="A122" s="96"/>
      <c r="B122" s="97"/>
      <c r="C122" s="98"/>
      <c r="D122" s="98"/>
      <c r="E122" s="98"/>
      <c r="F122" s="99"/>
      <c r="G122" s="99"/>
      <c r="H122" s="99"/>
      <c r="I122" s="47"/>
    </row>
    <row r="123" spans="1:9" x14ac:dyDescent="0.2">
      <c r="A123" s="96"/>
      <c r="B123" s="97"/>
      <c r="C123" s="98"/>
      <c r="D123" s="98"/>
      <c r="E123" s="98"/>
      <c r="F123" s="99"/>
      <c r="G123" s="99"/>
      <c r="H123" s="99"/>
      <c r="I123" s="47"/>
    </row>
  </sheetData>
  <autoFilter ref="A21:R76" xr:uid="{00000000-0001-0000-0000-000000000000}"/>
  <printOptions horizontalCentered="1"/>
  <pageMargins left="0.19685039370078741" right="0.19685039370078741" top="0.19685039370078741" bottom="0.19685039370078741" header="0.31496062992125984" footer="0.31496062992125984"/>
  <pageSetup paperSize="9" scale="8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R106"/>
  <sheetViews>
    <sheetView workbookViewId="0">
      <selection activeCell="G31" sqref="G31"/>
    </sheetView>
  </sheetViews>
  <sheetFormatPr defaultRowHeight="12.75" x14ac:dyDescent="0.2"/>
  <cols>
    <col min="1" max="1" width="5.7109375" style="39" customWidth="1"/>
    <col min="2" max="2" width="5.7109375" style="40" customWidth="1"/>
    <col min="3" max="3" width="9.7109375" style="18" customWidth="1"/>
    <col min="4" max="4" width="10.7109375" style="18" customWidth="1"/>
    <col min="5" max="5" width="40.7109375" style="18" customWidth="1"/>
    <col min="6" max="8" width="13.7109375" style="41" customWidth="1"/>
    <col min="9" max="9" width="25.7109375" style="18" customWidth="1"/>
    <col min="10" max="16384" width="9.140625" style="18"/>
  </cols>
  <sheetData>
    <row r="1" spans="1:9" s="13" customFormat="1" x14ac:dyDescent="0.2"/>
    <row r="2" spans="1:9" s="13" customFormat="1" x14ac:dyDescent="0.2">
      <c r="B2" s="12"/>
      <c r="C2" s="12"/>
      <c r="D2" s="12"/>
      <c r="E2" s="12"/>
      <c r="F2" s="12"/>
      <c r="G2" s="12"/>
      <c r="H2" s="12"/>
    </row>
    <row r="3" spans="1:9" s="13" customFormat="1" x14ac:dyDescent="0.2">
      <c r="A3" s="101" t="s">
        <v>9</v>
      </c>
      <c r="B3" s="101"/>
      <c r="C3" s="101"/>
      <c r="D3" s="101"/>
      <c r="E3" s="101"/>
      <c r="F3" s="101"/>
      <c r="G3" s="101"/>
      <c r="H3" s="101"/>
      <c r="I3" s="42"/>
    </row>
    <row r="4" spans="1:9" s="13" customFormat="1" x14ac:dyDescent="0.2">
      <c r="A4" s="101"/>
      <c r="B4" s="101"/>
      <c r="C4" s="101"/>
      <c r="D4" s="101"/>
      <c r="E4" s="101"/>
      <c r="F4" s="101"/>
      <c r="G4" s="101"/>
      <c r="H4" s="101"/>
      <c r="I4" s="42"/>
    </row>
    <row r="5" spans="1:9" s="13" customFormat="1" x14ac:dyDescent="0.2">
      <c r="A5" s="102" t="s">
        <v>71</v>
      </c>
      <c r="B5" s="101"/>
      <c r="C5" s="101"/>
      <c r="D5" s="101"/>
      <c r="E5" s="101"/>
      <c r="F5" s="101"/>
      <c r="G5" s="101"/>
      <c r="H5" s="101"/>
      <c r="I5" s="42"/>
    </row>
    <row r="6" spans="1:9" s="13" customFormat="1" x14ac:dyDescent="0.2">
      <c r="A6" s="101"/>
      <c r="B6" s="101"/>
      <c r="C6" s="101"/>
      <c r="D6" s="101"/>
      <c r="E6" s="101"/>
      <c r="F6" s="101"/>
      <c r="G6" s="101"/>
      <c r="H6" s="101"/>
      <c r="I6" s="42"/>
    </row>
    <row r="7" spans="1:9" s="13" customFormat="1" x14ac:dyDescent="0.2">
      <c r="A7" s="101" t="s">
        <v>0</v>
      </c>
      <c r="B7" s="101"/>
      <c r="C7" s="101"/>
      <c r="D7" s="101"/>
      <c r="E7" s="101"/>
      <c r="F7" s="101"/>
      <c r="G7" s="101"/>
      <c r="H7" s="101"/>
      <c r="I7" s="42"/>
    </row>
    <row r="8" spans="1:9" s="13" customFormat="1" x14ac:dyDescent="0.2">
      <c r="A8" s="101" t="s">
        <v>1</v>
      </c>
      <c r="B8" s="101"/>
      <c r="C8" s="101"/>
      <c r="D8" s="101"/>
      <c r="E8" s="101"/>
      <c r="F8" s="101"/>
      <c r="G8" s="101"/>
      <c r="H8" s="101"/>
      <c r="I8" s="42"/>
    </row>
    <row r="9" spans="1:9" s="13" customFormat="1" x14ac:dyDescent="0.2">
      <c r="A9" s="101"/>
      <c r="B9" s="101"/>
      <c r="C9" s="101"/>
      <c r="D9" s="101"/>
      <c r="E9" s="101"/>
      <c r="F9" s="101"/>
      <c r="G9" s="101"/>
      <c r="H9" s="101"/>
      <c r="I9" s="42"/>
    </row>
    <row r="10" spans="1:9" s="13" customFormat="1" x14ac:dyDescent="0.2">
      <c r="A10" s="103" t="s">
        <v>72</v>
      </c>
      <c r="B10" s="101"/>
      <c r="C10" s="101"/>
      <c r="D10" s="101"/>
      <c r="E10" s="101"/>
      <c r="F10" s="101"/>
      <c r="G10" s="101"/>
      <c r="H10" s="101"/>
      <c r="I10" s="42"/>
    </row>
    <row r="11" spans="1:9" s="13" customFormat="1" x14ac:dyDescent="0.2">
      <c r="A11" s="103"/>
      <c r="B11" s="101"/>
      <c r="C11" s="101"/>
      <c r="D11" s="101"/>
      <c r="E11" s="101"/>
      <c r="F11" s="101"/>
      <c r="G11" s="101"/>
      <c r="H11" s="101"/>
      <c r="I11" s="42"/>
    </row>
    <row r="12" spans="1:9" s="15" customFormat="1" x14ac:dyDescent="0.2">
      <c r="A12" s="14" t="s">
        <v>70</v>
      </c>
      <c r="B12" s="14"/>
      <c r="F12" s="16"/>
      <c r="G12" s="16"/>
      <c r="H12" s="16"/>
      <c r="I12" s="43"/>
    </row>
    <row r="13" spans="1:9" x14ac:dyDescent="0.2">
      <c r="A13" s="52" t="s">
        <v>13</v>
      </c>
      <c r="B13" s="17" t="s">
        <v>14</v>
      </c>
      <c r="C13" s="53" t="s">
        <v>21</v>
      </c>
      <c r="D13" s="54" t="s">
        <v>15</v>
      </c>
      <c r="E13" s="53" t="s">
        <v>16</v>
      </c>
      <c r="F13" s="55" t="s">
        <v>18</v>
      </c>
      <c r="G13" s="56" t="s">
        <v>20</v>
      </c>
      <c r="H13" s="57" t="s">
        <v>19</v>
      </c>
      <c r="I13" s="44" t="s">
        <v>17</v>
      </c>
    </row>
    <row r="14" spans="1:9" x14ac:dyDescent="0.2">
      <c r="A14" s="58">
        <v>0</v>
      </c>
      <c r="B14" s="19">
        <v>1111</v>
      </c>
      <c r="C14" s="59"/>
      <c r="D14" s="60"/>
      <c r="E14" s="60" t="s">
        <v>23</v>
      </c>
      <c r="F14" s="20">
        <v>4800000</v>
      </c>
      <c r="G14" s="21">
        <v>-804330</v>
      </c>
      <c r="H14" s="20">
        <v>3995670</v>
      </c>
      <c r="I14" s="45" t="s">
        <v>22</v>
      </c>
    </row>
    <row r="15" spans="1:9" ht="13.5" thickBot="1" x14ac:dyDescent="0.25">
      <c r="A15" s="61">
        <v>0</v>
      </c>
      <c r="B15" s="22">
        <v>4116</v>
      </c>
      <c r="C15" s="62"/>
      <c r="D15" s="63"/>
      <c r="E15" s="63" t="s">
        <v>24</v>
      </c>
      <c r="F15" s="23">
        <v>85000</v>
      </c>
      <c r="G15" s="24">
        <v>804330</v>
      </c>
      <c r="H15" s="23">
        <v>889330</v>
      </c>
      <c r="I15" s="45" t="s">
        <v>22</v>
      </c>
    </row>
    <row r="16" spans="1:9" ht="13.5" thickTop="1" x14ac:dyDescent="0.2">
      <c r="A16" s="64"/>
      <c r="B16" s="25"/>
      <c r="C16" s="65"/>
      <c r="D16" s="66" t="s">
        <v>25</v>
      </c>
      <c r="E16" s="66"/>
      <c r="F16" s="26"/>
      <c r="G16" s="27">
        <v>0</v>
      </c>
      <c r="H16" s="26"/>
      <c r="I16" s="46"/>
    </row>
    <row r="17" spans="1:18" x14ac:dyDescent="0.2">
      <c r="A17" s="67"/>
      <c r="B17" s="68"/>
      <c r="C17" s="69"/>
      <c r="D17" s="69"/>
      <c r="E17" s="69"/>
      <c r="F17" s="70"/>
      <c r="G17" s="70"/>
      <c r="H17" s="70"/>
      <c r="I17" s="47"/>
    </row>
    <row r="18" spans="1:18" x14ac:dyDescent="0.2">
      <c r="A18" s="67"/>
      <c r="B18" s="68"/>
      <c r="C18" s="69"/>
      <c r="D18" s="69" t="s">
        <v>26</v>
      </c>
      <c r="E18" s="69"/>
      <c r="F18" s="70">
        <v>44461007.109999999</v>
      </c>
      <c r="G18" s="70">
        <v>0</v>
      </c>
      <c r="H18" s="70">
        <v>44461007.109999999</v>
      </c>
      <c r="I18" s="47"/>
    </row>
    <row r="19" spans="1:18" x14ac:dyDescent="0.2">
      <c r="A19" s="67"/>
      <c r="B19" s="68"/>
      <c r="C19" s="69"/>
      <c r="D19" s="69"/>
      <c r="E19" s="69"/>
      <c r="F19" s="70"/>
      <c r="G19" s="70"/>
      <c r="H19" s="70"/>
      <c r="I19" s="47"/>
    </row>
    <row r="20" spans="1:18" x14ac:dyDescent="0.2">
      <c r="A20" s="85" t="s">
        <v>27</v>
      </c>
      <c r="B20" s="68"/>
      <c r="C20" s="69"/>
      <c r="D20" s="69"/>
      <c r="E20" s="69"/>
      <c r="F20" s="70"/>
      <c r="G20" s="70"/>
      <c r="H20" s="70"/>
      <c r="I20" s="47"/>
    </row>
    <row r="21" spans="1:18" x14ac:dyDescent="0.2">
      <c r="A21" s="52" t="s">
        <v>13</v>
      </c>
      <c r="B21" s="71" t="s">
        <v>14</v>
      </c>
      <c r="C21" s="71" t="s">
        <v>21</v>
      </c>
      <c r="D21" s="72" t="s">
        <v>15</v>
      </c>
      <c r="E21" s="55" t="s">
        <v>16</v>
      </c>
      <c r="F21" s="55" t="s">
        <v>28</v>
      </c>
      <c r="G21" s="56" t="s">
        <v>20</v>
      </c>
      <c r="H21" s="57" t="s">
        <v>19</v>
      </c>
      <c r="I21" s="48" t="s">
        <v>17</v>
      </c>
      <c r="J21" s="28"/>
      <c r="K21" s="28"/>
      <c r="L21" s="28"/>
      <c r="M21" s="28"/>
      <c r="N21" s="28"/>
      <c r="O21" s="28"/>
      <c r="P21" s="28"/>
      <c r="Q21" s="28"/>
      <c r="R21" s="28"/>
    </row>
    <row r="22" spans="1:18" x14ac:dyDescent="0.2">
      <c r="A22" s="73">
        <v>2212</v>
      </c>
      <c r="B22" s="29">
        <v>5171</v>
      </c>
      <c r="C22" s="74"/>
      <c r="D22" s="75"/>
      <c r="E22" s="75" t="s">
        <v>30</v>
      </c>
      <c r="F22" s="105">
        <f>H22-G22</f>
        <v>285359</v>
      </c>
      <c r="G22" s="106">
        <v>-170000</v>
      </c>
      <c r="H22" s="107">
        <v>115359</v>
      </c>
      <c r="I22" s="49" t="s">
        <v>31</v>
      </c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2">
      <c r="A23" s="76">
        <v>2212</v>
      </c>
      <c r="B23" s="19"/>
      <c r="C23" s="77"/>
      <c r="D23" s="78" t="s">
        <v>75</v>
      </c>
      <c r="E23" s="78"/>
      <c r="F23" s="105">
        <f>H23-G23</f>
        <v>433655.6</v>
      </c>
      <c r="G23" s="108">
        <f>SUM(G21:G22)</f>
        <v>-170000</v>
      </c>
      <c r="H23" s="109">
        <v>263655.59999999998</v>
      </c>
      <c r="I23" s="49"/>
      <c r="J23" s="28"/>
      <c r="K23" s="28"/>
      <c r="L23" s="28"/>
      <c r="M23" s="28"/>
      <c r="N23" s="28"/>
      <c r="O23" s="28"/>
      <c r="P23" s="28"/>
      <c r="Q23" s="28"/>
      <c r="R23" s="28"/>
    </row>
    <row r="24" spans="1:18" x14ac:dyDescent="0.2">
      <c r="A24" s="73">
        <v>2219</v>
      </c>
      <c r="B24" s="29">
        <v>5169</v>
      </c>
      <c r="C24" s="74"/>
      <c r="D24" s="75"/>
      <c r="E24" s="75" t="s">
        <v>29</v>
      </c>
      <c r="F24" s="105">
        <v>4370</v>
      </c>
      <c r="G24" s="106">
        <v>-4370</v>
      </c>
      <c r="H24" s="107">
        <v>275.09999999999991</v>
      </c>
      <c r="I24" s="49"/>
      <c r="J24" s="28"/>
      <c r="K24" s="28"/>
      <c r="L24" s="28"/>
      <c r="M24" s="28"/>
      <c r="N24" s="28"/>
      <c r="O24" s="28"/>
      <c r="P24" s="28"/>
      <c r="Q24" s="28"/>
      <c r="R24" s="28"/>
    </row>
    <row r="25" spans="1:18" x14ac:dyDescent="0.2">
      <c r="A25" s="73">
        <v>2219</v>
      </c>
      <c r="B25" s="29">
        <v>5171</v>
      </c>
      <c r="C25" s="74"/>
      <c r="D25" s="75"/>
      <c r="E25" s="75" t="s">
        <v>30</v>
      </c>
      <c r="F25" s="105">
        <v>341019.79000000097</v>
      </c>
      <c r="G25" s="106">
        <v>4094.9</v>
      </c>
      <c r="H25" s="107">
        <v>345114.69000000099</v>
      </c>
      <c r="I25" s="49" t="s">
        <v>31</v>
      </c>
      <c r="J25" s="28"/>
      <c r="K25" s="28"/>
      <c r="L25" s="28"/>
      <c r="M25" s="28"/>
      <c r="N25" s="28"/>
      <c r="O25" s="28"/>
      <c r="P25" s="28"/>
      <c r="Q25" s="28"/>
      <c r="R25" s="28"/>
    </row>
    <row r="26" spans="1:18" x14ac:dyDescent="0.2">
      <c r="A26" s="73">
        <v>2219</v>
      </c>
      <c r="B26" s="29">
        <v>6121</v>
      </c>
      <c r="C26" s="74"/>
      <c r="D26" s="75"/>
      <c r="E26" s="75" t="s">
        <v>45</v>
      </c>
      <c r="F26" s="105">
        <f>H26-G26</f>
        <v>12992521</v>
      </c>
      <c r="G26" s="106">
        <v>-76233.490000000005</v>
      </c>
      <c r="H26" s="107">
        <v>12916287.51</v>
      </c>
      <c r="I26" s="49"/>
      <c r="J26" s="28"/>
      <c r="K26" s="28"/>
      <c r="L26" s="28"/>
      <c r="M26" s="28"/>
      <c r="N26" s="28"/>
      <c r="O26" s="28"/>
      <c r="P26" s="28"/>
      <c r="Q26" s="28"/>
      <c r="R26" s="28"/>
    </row>
    <row r="27" spans="1:18" x14ac:dyDescent="0.2">
      <c r="A27" s="76">
        <v>2219</v>
      </c>
      <c r="B27" s="19"/>
      <c r="C27" s="77"/>
      <c r="D27" s="78" t="s">
        <v>32</v>
      </c>
      <c r="E27" s="110"/>
      <c r="F27" s="108">
        <v>13398540.789999999</v>
      </c>
      <c r="G27" s="108">
        <f>SUM(G24:G26)</f>
        <v>-76508.590000000011</v>
      </c>
      <c r="H27" s="109">
        <f>F27+G27</f>
        <v>13322032.199999999</v>
      </c>
      <c r="I27" s="49"/>
      <c r="J27" s="28"/>
      <c r="K27" s="28"/>
      <c r="L27" s="28"/>
      <c r="M27" s="28"/>
      <c r="N27" s="28"/>
      <c r="O27" s="28"/>
      <c r="P27" s="28"/>
      <c r="Q27" s="28"/>
      <c r="R27" s="28"/>
    </row>
    <row r="28" spans="1:18" x14ac:dyDescent="0.2">
      <c r="A28" s="73">
        <v>2321</v>
      </c>
      <c r="B28" s="29">
        <v>5137</v>
      </c>
      <c r="C28" s="74"/>
      <c r="D28" s="75"/>
      <c r="E28" s="75" t="s">
        <v>33</v>
      </c>
      <c r="F28" s="105">
        <v>0</v>
      </c>
      <c r="G28" s="106">
        <v>3755</v>
      </c>
      <c r="H28" s="107">
        <v>3755</v>
      </c>
      <c r="I28" s="49" t="s">
        <v>34</v>
      </c>
      <c r="J28" s="28"/>
      <c r="K28" s="28"/>
      <c r="L28" s="28"/>
      <c r="M28" s="28"/>
      <c r="N28" s="28"/>
      <c r="O28" s="28"/>
      <c r="P28" s="28"/>
      <c r="Q28" s="28"/>
      <c r="R28" s="28"/>
    </row>
    <row r="29" spans="1:18" x14ac:dyDescent="0.2">
      <c r="A29" s="73">
        <v>2321</v>
      </c>
      <c r="B29" s="29">
        <v>5139</v>
      </c>
      <c r="C29" s="74"/>
      <c r="D29" s="75"/>
      <c r="E29" s="75" t="s">
        <v>35</v>
      </c>
      <c r="F29" s="105">
        <v>300000</v>
      </c>
      <c r="G29" s="106">
        <v>-3755</v>
      </c>
      <c r="H29" s="107">
        <v>296245</v>
      </c>
      <c r="I29" s="49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2">
      <c r="A30" s="73">
        <v>2321</v>
      </c>
      <c r="B30" s="29">
        <v>5169</v>
      </c>
      <c r="C30" s="74"/>
      <c r="D30" s="75"/>
      <c r="E30" s="75" t="s">
        <v>29</v>
      </c>
      <c r="F30" s="105">
        <f>H30-G30</f>
        <v>200000</v>
      </c>
      <c r="G30" s="106">
        <v>-100000</v>
      </c>
      <c r="H30" s="107">
        <v>100000</v>
      </c>
      <c r="I30" s="49"/>
      <c r="J30" s="28"/>
      <c r="K30" s="28"/>
      <c r="L30" s="28"/>
      <c r="M30" s="28"/>
      <c r="N30" s="28"/>
      <c r="O30" s="28"/>
      <c r="P30" s="28"/>
      <c r="Q30" s="28"/>
      <c r="R30" s="28"/>
    </row>
    <row r="31" spans="1:18" x14ac:dyDescent="0.2">
      <c r="A31" s="76">
        <v>2321</v>
      </c>
      <c r="B31" s="19"/>
      <c r="C31" s="77"/>
      <c r="D31" s="78" t="s">
        <v>36</v>
      </c>
      <c r="E31" s="78"/>
      <c r="F31" s="108">
        <v>1376939</v>
      </c>
      <c r="G31" s="108">
        <f>SUM(G28:G30)</f>
        <v>-100000</v>
      </c>
      <c r="H31" s="109">
        <v>1376939</v>
      </c>
      <c r="I31" s="49"/>
      <c r="J31" s="28"/>
      <c r="K31" s="28"/>
      <c r="L31" s="28"/>
      <c r="M31" s="28"/>
      <c r="N31" s="28"/>
      <c r="O31" s="28"/>
      <c r="P31" s="28"/>
      <c r="Q31" s="28"/>
      <c r="R31" s="28"/>
    </row>
    <row r="32" spans="1:18" x14ac:dyDescent="0.2">
      <c r="A32" s="73">
        <v>3113</v>
      </c>
      <c r="B32" s="29">
        <v>5336</v>
      </c>
      <c r="C32" s="74"/>
      <c r="D32" s="75"/>
      <c r="E32" s="75" t="s">
        <v>37</v>
      </c>
      <c r="F32" s="105"/>
      <c r="G32" s="106">
        <v>299000</v>
      </c>
      <c r="H32" s="107">
        <v>299000</v>
      </c>
      <c r="I32" s="49" t="s">
        <v>22</v>
      </c>
      <c r="J32" s="28"/>
      <c r="K32" s="28"/>
      <c r="L32" s="28"/>
      <c r="M32" s="28"/>
      <c r="N32" s="28"/>
      <c r="O32" s="28"/>
      <c r="P32" s="28"/>
      <c r="Q32" s="28"/>
      <c r="R32" s="28"/>
    </row>
    <row r="33" spans="1:18" x14ac:dyDescent="0.2">
      <c r="A33" s="76">
        <v>3113</v>
      </c>
      <c r="B33" s="19"/>
      <c r="C33" s="77"/>
      <c r="D33" s="78" t="s">
        <v>38</v>
      </c>
      <c r="E33" s="78"/>
      <c r="F33" s="108">
        <v>3497393.7</v>
      </c>
      <c r="G33" s="108">
        <v>299000</v>
      </c>
      <c r="H33" s="109">
        <v>3796393.7</v>
      </c>
      <c r="I33" s="49"/>
      <c r="J33" s="28"/>
      <c r="K33" s="28"/>
      <c r="L33" s="28"/>
      <c r="M33" s="28"/>
      <c r="N33" s="28"/>
      <c r="O33" s="28"/>
      <c r="P33" s="28"/>
      <c r="Q33" s="28"/>
      <c r="R33" s="28"/>
    </row>
    <row r="34" spans="1:18" x14ac:dyDescent="0.2">
      <c r="A34" s="73">
        <v>3429</v>
      </c>
      <c r="B34" s="29">
        <v>5151</v>
      </c>
      <c r="C34" s="74"/>
      <c r="D34" s="75"/>
      <c r="E34" s="75" t="s">
        <v>39</v>
      </c>
      <c r="F34" s="105">
        <v>5000</v>
      </c>
      <c r="G34" s="106">
        <v>-100</v>
      </c>
      <c r="H34" s="107">
        <v>4900</v>
      </c>
      <c r="I34" s="49"/>
      <c r="J34" s="28"/>
      <c r="K34" s="28"/>
      <c r="L34" s="28"/>
      <c r="M34" s="28"/>
      <c r="N34" s="28"/>
      <c r="O34" s="28"/>
      <c r="P34" s="28"/>
      <c r="Q34" s="28"/>
      <c r="R34" s="28"/>
    </row>
    <row r="35" spans="1:18" x14ac:dyDescent="0.2">
      <c r="A35" s="73">
        <v>3429</v>
      </c>
      <c r="B35" s="29">
        <v>5169</v>
      </c>
      <c r="C35" s="74"/>
      <c r="D35" s="75"/>
      <c r="E35" s="75" t="s">
        <v>29</v>
      </c>
      <c r="F35" s="105">
        <v>24200</v>
      </c>
      <c r="G35" s="106">
        <v>100</v>
      </c>
      <c r="H35" s="107">
        <v>24300</v>
      </c>
      <c r="I35" s="49" t="s">
        <v>40</v>
      </c>
      <c r="J35" s="28"/>
      <c r="K35" s="28"/>
      <c r="L35" s="28"/>
      <c r="M35" s="28"/>
      <c r="N35" s="28"/>
      <c r="O35" s="28"/>
      <c r="P35" s="28"/>
      <c r="Q35" s="28"/>
      <c r="R35" s="28"/>
    </row>
    <row r="36" spans="1:18" x14ac:dyDescent="0.2">
      <c r="A36" s="76">
        <v>3429</v>
      </c>
      <c r="B36" s="19"/>
      <c r="C36" s="77"/>
      <c r="D36" s="78" t="s">
        <v>41</v>
      </c>
      <c r="E36" s="78"/>
      <c r="F36" s="20">
        <v>596730</v>
      </c>
      <c r="G36" s="20">
        <f>+G35+G34</f>
        <v>0</v>
      </c>
      <c r="H36" s="33">
        <v>596730</v>
      </c>
      <c r="I36" s="49"/>
      <c r="J36" s="28"/>
      <c r="K36" s="28"/>
      <c r="L36" s="28"/>
      <c r="M36" s="28"/>
      <c r="N36" s="28"/>
      <c r="O36" s="28"/>
      <c r="P36" s="28"/>
      <c r="Q36" s="28"/>
      <c r="R36" s="28"/>
    </row>
    <row r="37" spans="1:18" x14ac:dyDescent="0.2">
      <c r="A37" s="73">
        <v>3612</v>
      </c>
      <c r="B37" s="29">
        <v>5151</v>
      </c>
      <c r="C37" s="74"/>
      <c r="D37" s="75"/>
      <c r="E37" s="75" t="s">
        <v>39</v>
      </c>
      <c r="F37" s="30">
        <v>16472</v>
      </c>
      <c r="G37" s="31">
        <v>7920</v>
      </c>
      <c r="H37" s="32">
        <v>24392</v>
      </c>
      <c r="I37" s="49" t="s">
        <v>42</v>
      </c>
      <c r="J37" s="28"/>
      <c r="K37" s="28"/>
      <c r="L37" s="28"/>
      <c r="M37" s="28"/>
      <c r="N37" s="28"/>
      <c r="O37" s="28"/>
      <c r="P37" s="28"/>
      <c r="Q37" s="28"/>
      <c r="R37" s="28"/>
    </row>
    <row r="38" spans="1:18" x14ac:dyDescent="0.2">
      <c r="A38" s="73">
        <v>3612</v>
      </c>
      <c r="B38" s="29">
        <v>5154</v>
      </c>
      <c r="C38" s="74"/>
      <c r="D38" s="75"/>
      <c r="E38" s="75" t="s">
        <v>43</v>
      </c>
      <c r="F38" s="30">
        <v>12604.880000000001</v>
      </c>
      <c r="G38" s="31">
        <v>78853.87</v>
      </c>
      <c r="H38" s="32">
        <v>91458.75</v>
      </c>
      <c r="I38" s="49" t="s">
        <v>44</v>
      </c>
      <c r="J38" s="28"/>
      <c r="K38" s="28"/>
      <c r="L38" s="28"/>
      <c r="M38" s="28"/>
      <c r="N38" s="28"/>
      <c r="O38" s="28"/>
      <c r="P38" s="28"/>
      <c r="Q38" s="28"/>
      <c r="R38" s="28"/>
    </row>
    <row r="39" spans="1:18" x14ac:dyDescent="0.2">
      <c r="A39" s="76">
        <v>3612</v>
      </c>
      <c r="B39" s="19"/>
      <c r="C39" s="77"/>
      <c r="D39" s="78" t="s">
        <v>46</v>
      </c>
      <c r="E39" s="78"/>
      <c r="F39" s="20">
        <v>15168868.34</v>
      </c>
      <c r="G39" s="20">
        <f>SUM(G37:G38)</f>
        <v>86773.87</v>
      </c>
      <c r="H39" s="33">
        <f>F39+G39</f>
        <v>15255642.209999999</v>
      </c>
      <c r="I39" s="49"/>
      <c r="J39" s="28"/>
      <c r="K39" s="28"/>
      <c r="L39" s="28"/>
      <c r="M39" s="28"/>
      <c r="N39" s="28"/>
      <c r="O39" s="28"/>
      <c r="P39" s="28"/>
      <c r="Q39" s="28"/>
      <c r="R39" s="28"/>
    </row>
    <row r="40" spans="1:18" x14ac:dyDescent="0.2">
      <c r="A40" s="73">
        <v>3613</v>
      </c>
      <c r="B40" s="29">
        <v>5153</v>
      </c>
      <c r="C40" s="74"/>
      <c r="D40" s="75"/>
      <c r="E40" s="75" t="s">
        <v>47</v>
      </c>
      <c r="F40" s="30">
        <v>18395.12</v>
      </c>
      <c r="G40" s="31">
        <v>8880</v>
      </c>
      <c r="H40" s="32">
        <v>27275.119999999999</v>
      </c>
      <c r="I40" s="49" t="s">
        <v>48</v>
      </c>
      <c r="J40" s="28"/>
      <c r="K40" s="28"/>
      <c r="L40" s="28"/>
      <c r="M40" s="28"/>
      <c r="N40" s="28"/>
      <c r="O40" s="28"/>
      <c r="P40" s="28"/>
      <c r="Q40" s="28"/>
      <c r="R40" s="28"/>
    </row>
    <row r="41" spans="1:18" x14ac:dyDescent="0.2">
      <c r="A41" s="73">
        <v>3613</v>
      </c>
      <c r="B41" s="29">
        <v>5171</v>
      </c>
      <c r="C41" s="74"/>
      <c r="D41" s="75"/>
      <c r="E41" s="75" t="s">
        <v>30</v>
      </c>
      <c r="F41" s="30">
        <v>20000</v>
      </c>
      <c r="G41" s="31">
        <v>-8880</v>
      </c>
      <c r="H41" s="32">
        <v>11120</v>
      </c>
      <c r="I41" s="49"/>
      <c r="J41" s="28"/>
      <c r="K41" s="28"/>
      <c r="L41" s="28"/>
      <c r="M41" s="28"/>
      <c r="N41" s="28"/>
      <c r="O41" s="28"/>
      <c r="P41" s="28"/>
      <c r="Q41" s="28"/>
      <c r="R41" s="28"/>
    </row>
    <row r="42" spans="1:18" x14ac:dyDescent="0.2">
      <c r="A42" s="76">
        <v>3613</v>
      </c>
      <c r="B42" s="19"/>
      <c r="C42" s="77"/>
      <c r="D42" s="78" t="s">
        <v>49</v>
      </c>
      <c r="E42" s="78"/>
      <c r="F42" s="20">
        <v>212395.12</v>
      </c>
      <c r="G42" s="20">
        <f>SUM(G40:G41)</f>
        <v>0</v>
      </c>
      <c r="H42" s="33">
        <v>212395.12</v>
      </c>
      <c r="I42" s="49"/>
      <c r="J42" s="28"/>
      <c r="K42" s="28"/>
      <c r="L42" s="28"/>
      <c r="M42" s="28"/>
      <c r="N42" s="28"/>
      <c r="O42" s="28"/>
      <c r="P42" s="28"/>
      <c r="Q42" s="28"/>
      <c r="R42" s="28"/>
    </row>
    <row r="43" spans="1:18" x14ac:dyDescent="0.2">
      <c r="A43" s="73">
        <v>3631</v>
      </c>
      <c r="B43" s="29">
        <v>5171</v>
      </c>
      <c r="C43" s="74"/>
      <c r="D43" s="75"/>
      <c r="E43" s="75" t="s">
        <v>30</v>
      </c>
      <c r="F43" s="30">
        <f>H43-G43</f>
        <v>44900</v>
      </c>
      <c r="G43" s="31">
        <v>-30000</v>
      </c>
      <c r="H43" s="32">
        <v>14900</v>
      </c>
      <c r="I43" s="49"/>
      <c r="J43" s="28"/>
      <c r="K43" s="28"/>
      <c r="L43" s="28"/>
      <c r="M43" s="28"/>
      <c r="N43" s="28"/>
      <c r="O43" s="28"/>
      <c r="P43" s="28"/>
      <c r="Q43" s="28"/>
      <c r="R43" s="28"/>
    </row>
    <row r="44" spans="1:18" x14ac:dyDescent="0.2">
      <c r="A44" s="76">
        <v>3631</v>
      </c>
      <c r="B44" s="19"/>
      <c r="C44" s="77"/>
      <c r="D44" s="78" t="s">
        <v>76</v>
      </c>
      <c r="E44" s="78"/>
      <c r="F44" s="20">
        <f>H44-G44</f>
        <v>324900</v>
      </c>
      <c r="G44" s="20">
        <f>G43</f>
        <v>-30000</v>
      </c>
      <c r="H44" s="33">
        <v>294900</v>
      </c>
      <c r="I44" s="49"/>
      <c r="J44" s="28"/>
      <c r="K44" s="28"/>
      <c r="L44" s="28"/>
      <c r="M44" s="28"/>
      <c r="N44" s="28"/>
      <c r="O44" s="28"/>
      <c r="P44" s="28"/>
      <c r="Q44" s="28"/>
      <c r="R44" s="28"/>
    </row>
    <row r="45" spans="1:18" x14ac:dyDescent="0.2">
      <c r="A45" s="73">
        <v>3632</v>
      </c>
      <c r="B45" s="29">
        <v>5139</v>
      </c>
      <c r="C45" s="74"/>
      <c r="D45" s="75"/>
      <c r="E45" s="75" t="s">
        <v>35</v>
      </c>
      <c r="F45" s="30">
        <v>13686.59</v>
      </c>
      <c r="G45" s="31">
        <v>2707</v>
      </c>
      <c r="H45" s="32">
        <v>16393.59</v>
      </c>
      <c r="I45" s="49" t="s">
        <v>50</v>
      </c>
      <c r="J45" s="28"/>
      <c r="K45" s="28"/>
      <c r="L45" s="28"/>
      <c r="M45" s="28"/>
      <c r="N45" s="28"/>
      <c r="O45" s="28"/>
      <c r="P45" s="28"/>
      <c r="Q45" s="28"/>
      <c r="R45" s="28"/>
    </row>
    <row r="46" spans="1:18" x14ac:dyDescent="0.2">
      <c r="A46" s="73">
        <v>3632</v>
      </c>
      <c r="B46" s="29">
        <v>5154</v>
      </c>
      <c r="C46" s="74"/>
      <c r="D46" s="75"/>
      <c r="E46" s="75" t="s">
        <v>43</v>
      </c>
      <c r="F46" s="30">
        <v>6500</v>
      </c>
      <c r="G46" s="31">
        <v>9265.2800000000007</v>
      </c>
      <c r="H46" s="32">
        <v>15765.28</v>
      </c>
      <c r="I46" s="49" t="s">
        <v>51</v>
      </c>
      <c r="J46" s="28"/>
      <c r="K46" s="28"/>
      <c r="L46" s="28"/>
      <c r="M46" s="28"/>
      <c r="N46" s="28"/>
      <c r="O46" s="28"/>
      <c r="P46" s="28"/>
      <c r="Q46" s="28"/>
      <c r="R46" s="28"/>
    </row>
    <row r="47" spans="1:18" x14ac:dyDescent="0.2">
      <c r="A47" s="73">
        <v>3632</v>
      </c>
      <c r="B47" s="29">
        <v>5171</v>
      </c>
      <c r="C47" s="74"/>
      <c r="D47" s="75"/>
      <c r="E47" s="75" t="s">
        <v>30</v>
      </c>
      <c r="F47" s="30">
        <f>H47-G47</f>
        <v>128388.63</v>
      </c>
      <c r="G47" s="31">
        <v>-9265.2800000000007</v>
      </c>
      <c r="H47" s="32">
        <v>119123.35</v>
      </c>
      <c r="I47" s="49" t="s">
        <v>51</v>
      </c>
      <c r="J47" s="28"/>
      <c r="K47" s="28"/>
      <c r="L47" s="28"/>
      <c r="M47" s="28"/>
      <c r="N47" s="28"/>
      <c r="O47" s="28"/>
      <c r="P47" s="28"/>
      <c r="Q47" s="28"/>
      <c r="R47" s="28"/>
    </row>
    <row r="48" spans="1:18" x14ac:dyDescent="0.2">
      <c r="A48" s="76">
        <v>3632</v>
      </c>
      <c r="B48" s="19"/>
      <c r="C48" s="77"/>
      <c r="D48" s="78" t="s">
        <v>52</v>
      </c>
      <c r="E48" s="78"/>
      <c r="F48" s="20">
        <v>176900</v>
      </c>
      <c r="G48" s="20">
        <f>SUM(G45:G47)</f>
        <v>2707</v>
      </c>
      <c r="H48" s="33">
        <f>F48+G48</f>
        <v>179607</v>
      </c>
      <c r="I48" s="49"/>
      <c r="J48" s="28"/>
      <c r="K48" s="28"/>
      <c r="L48" s="28"/>
      <c r="M48" s="28"/>
      <c r="N48" s="28"/>
      <c r="O48" s="28"/>
      <c r="P48" s="28"/>
      <c r="Q48" s="28"/>
      <c r="R48" s="28"/>
    </row>
    <row r="49" spans="1:18" x14ac:dyDescent="0.2">
      <c r="A49" s="73">
        <v>3725</v>
      </c>
      <c r="B49" s="29">
        <v>5139</v>
      </c>
      <c r="C49" s="74"/>
      <c r="D49" s="75"/>
      <c r="E49" s="75" t="s">
        <v>35</v>
      </c>
      <c r="F49" s="30">
        <v>128066.4</v>
      </c>
      <c r="G49" s="31">
        <v>16165.6</v>
      </c>
      <c r="H49" s="32">
        <v>144232</v>
      </c>
      <c r="I49" s="49" t="s">
        <v>53</v>
      </c>
      <c r="J49" s="28"/>
      <c r="K49" s="28"/>
      <c r="L49" s="28"/>
      <c r="M49" s="28"/>
      <c r="N49" s="28"/>
      <c r="O49" s="28"/>
      <c r="P49" s="28"/>
      <c r="Q49" s="28"/>
      <c r="R49" s="28"/>
    </row>
    <row r="50" spans="1:18" x14ac:dyDescent="0.2">
      <c r="A50" s="76">
        <v>3725</v>
      </c>
      <c r="B50" s="19"/>
      <c r="C50" s="77"/>
      <c r="D50" s="78" t="s">
        <v>54</v>
      </c>
      <c r="E50" s="78"/>
      <c r="F50" s="20">
        <v>476066.4</v>
      </c>
      <c r="G50" s="20">
        <v>16165.6</v>
      </c>
      <c r="H50" s="33">
        <v>492232</v>
      </c>
      <c r="I50" s="49"/>
      <c r="J50" s="28"/>
      <c r="K50" s="28"/>
      <c r="L50" s="28"/>
      <c r="M50" s="28"/>
      <c r="N50" s="28"/>
      <c r="O50" s="28"/>
      <c r="P50" s="28"/>
      <c r="Q50" s="28"/>
      <c r="R50" s="28"/>
    </row>
    <row r="51" spans="1:18" x14ac:dyDescent="0.2">
      <c r="A51" s="73">
        <v>3726</v>
      </c>
      <c r="B51" s="29">
        <v>5154</v>
      </c>
      <c r="C51" s="74"/>
      <c r="D51" s="75"/>
      <c r="E51" s="75" t="s">
        <v>43</v>
      </c>
      <c r="F51" s="30">
        <v>4000</v>
      </c>
      <c r="G51" s="31">
        <v>1088.31</v>
      </c>
      <c r="H51" s="32">
        <v>5088.3099999999995</v>
      </c>
      <c r="I51" s="49" t="s">
        <v>55</v>
      </c>
      <c r="J51" s="28"/>
      <c r="K51" s="28"/>
      <c r="L51" s="28"/>
      <c r="M51" s="28"/>
      <c r="N51" s="28"/>
      <c r="O51" s="28"/>
      <c r="P51" s="28"/>
      <c r="Q51" s="28"/>
      <c r="R51" s="28"/>
    </row>
    <row r="52" spans="1:18" x14ac:dyDescent="0.2">
      <c r="A52" s="73">
        <v>3726</v>
      </c>
      <c r="B52" s="29">
        <v>5169</v>
      </c>
      <c r="C52" s="74"/>
      <c r="D52" s="75"/>
      <c r="E52" s="75" t="s">
        <v>29</v>
      </c>
      <c r="F52" s="30">
        <v>14000</v>
      </c>
      <c r="G52" s="31">
        <v>-1088.31</v>
      </c>
      <c r="H52" s="32">
        <v>12911.69</v>
      </c>
      <c r="I52" s="49"/>
      <c r="J52" s="28"/>
      <c r="K52" s="28"/>
      <c r="L52" s="28"/>
      <c r="M52" s="28"/>
      <c r="N52" s="28"/>
      <c r="O52" s="28"/>
      <c r="P52" s="28"/>
      <c r="Q52" s="28"/>
      <c r="R52" s="28"/>
    </row>
    <row r="53" spans="1:18" x14ac:dyDescent="0.2">
      <c r="A53" s="76">
        <v>3726</v>
      </c>
      <c r="B53" s="19"/>
      <c r="C53" s="77"/>
      <c r="D53" s="78" t="s">
        <v>56</v>
      </c>
      <c r="E53" s="78"/>
      <c r="F53" s="20">
        <v>20000</v>
      </c>
      <c r="G53" s="20">
        <f>SUM(G51:G52)</f>
        <v>0</v>
      </c>
      <c r="H53" s="33">
        <v>20000</v>
      </c>
      <c r="I53" s="49"/>
      <c r="J53" s="28"/>
      <c r="K53" s="28"/>
      <c r="L53" s="28"/>
      <c r="M53" s="28"/>
      <c r="N53" s="28"/>
      <c r="O53" s="28"/>
      <c r="P53" s="28"/>
      <c r="Q53" s="28"/>
      <c r="R53" s="28"/>
    </row>
    <row r="54" spans="1:18" x14ac:dyDescent="0.2">
      <c r="A54" s="73">
        <v>5512</v>
      </c>
      <c r="B54" s="29">
        <v>5139</v>
      </c>
      <c r="C54" s="74"/>
      <c r="D54" s="75"/>
      <c r="E54" s="75" t="s">
        <v>35</v>
      </c>
      <c r="F54" s="30">
        <v>13414.619999999999</v>
      </c>
      <c r="G54" s="31">
        <v>8550.1</v>
      </c>
      <c r="H54" s="32">
        <v>21964.720000000001</v>
      </c>
      <c r="I54" s="49" t="s">
        <v>57</v>
      </c>
      <c r="J54" s="28"/>
      <c r="K54" s="28"/>
      <c r="L54" s="28"/>
      <c r="M54" s="28"/>
      <c r="N54" s="28"/>
      <c r="O54" s="28"/>
      <c r="P54" s="28"/>
      <c r="Q54" s="28"/>
      <c r="R54" s="28"/>
    </row>
    <row r="55" spans="1:18" x14ac:dyDescent="0.2">
      <c r="A55" s="76">
        <v>5512</v>
      </c>
      <c r="B55" s="19"/>
      <c r="C55" s="77"/>
      <c r="D55" s="78" t="s">
        <v>58</v>
      </c>
      <c r="E55" s="78"/>
      <c r="F55" s="20">
        <v>186884.07</v>
      </c>
      <c r="G55" s="20">
        <v>8550.1</v>
      </c>
      <c r="H55" s="33">
        <v>195434.17</v>
      </c>
      <c r="I55" s="49"/>
      <c r="J55" s="28"/>
      <c r="K55" s="28"/>
      <c r="L55" s="28"/>
      <c r="M55" s="28"/>
      <c r="N55" s="28"/>
      <c r="O55" s="28"/>
      <c r="P55" s="28"/>
      <c r="Q55" s="28"/>
      <c r="R55" s="28"/>
    </row>
    <row r="56" spans="1:18" x14ac:dyDescent="0.2">
      <c r="A56" s="73">
        <v>6171</v>
      </c>
      <c r="B56" s="29">
        <v>5151</v>
      </c>
      <c r="C56" s="74"/>
      <c r="D56" s="75"/>
      <c r="E56" s="75" t="s">
        <v>39</v>
      </c>
      <c r="F56" s="30">
        <v>6000</v>
      </c>
      <c r="G56" s="31">
        <v>600</v>
      </c>
      <c r="H56" s="32">
        <v>6600</v>
      </c>
      <c r="I56" s="49" t="s">
        <v>59</v>
      </c>
      <c r="J56" s="28"/>
      <c r="K56" s="28"/>
      <c r="L56" s="28"/>
      <c r="M56" s="28"/>
      <c r="N56" s="28"/>
      <c r="O56" s="28"/>
      <c r="P56" s="28"/>
      <c r="Q56" s="28"/>
      <c r="R56" s="28"/>
    </row>
    <row r="57" spans="1:18" x14ac:dyDescent="0.2">
      <c r="A57" s="73">
        <v>6171</v>
      </c>
      <c r="B57" s="29">
        <v>5171</v>
      </c>
      <c r="C57" s="74"/>
      <c r="D57" s="75"/>
      <c r="E57" s="75" t="s">
        <v>30</v>
      </c>
      <c r="F57" s="30">
        <v>384321.23</v>
      </c>
      <c r="G57" s="31">
        <v>-37287.980000000003</v>
      </c>
      <c r="H57" s="32">
        <v>347033.25</v>
      </c>
      <c r="I57" s="49"/>
      <c r="J57" s="28"/>
      <c r="K57" s="28"/>
      <c r="L57" s="28"/>
      <c r="M57" s="28"/>
      <c r="N57" s="28"/>
      <c r="O57" s="28"/>
      <c r="P57" s="28"/>
      <c r="Q57" s="28"/>
      <c r="R57" s="28"/>
    </row>
    <row r="58" spans="1:18" x14ac:dyDescent="0.2">
      <c r="A58" s="76">
        <v>6171</v>
      </c>
      <c r="B58" s="19"/>
      <c r="C58" s="77"/>
      <c r="D58" s="78" t="s">
        <v>60</v>
      </c>
      <c r="E58" s="78"/>
      <c r="F58" s="20">
        <v>5757606.3700000001</v>
      </c>
      <c r="G58" s="20">
        <v>-36687.980000000003</v>
      </c>
      <c r="H58" s="33">
        <v>5720918.3899999997</v>
      </c>
      <c r="I58" s="49"/>
      <c r="J58" s="28"/>
      <c r="K58" s="28"/>
      <c r="L58" s="28"/>
      <c r="M58" s="28"/>
      <c r="N58" s="28"/>
      <c r="O58" s="28"/>
      <c r="P58" s="28"/>
      <c r="Q58" s="28"/>
      <c r="R58" s="28"/>
    </row>
    <row r="59" spans="1:18" x14ac:dyDescent="0.2">
      <c r="A59" s="79"/>
      <c r="B59" s="34"/>
      <c r="C59" s="80"/>
      <c r="D59" s="81" t="s">
        <v>61</v>
      </c>
      <c r="E59" s="81"/>
      <c r="F59" s="35"/>
      <c r="G59" s="36">
        <v>0</v>
      </c>
      <c r="H59" s="37"/>
      <c r="I59" s="50"/>
      <c r="J59" s="28"/>
      <c r="K59" s="28"/>
      <c r="L59" s="28"/>
      <c r="M59" s="28"/>
      <c r="N59" s="28"/>
      <c r="O59" s="28"/>
      <c r="P59" s="28"/>
      <c r="Q59" s="28"/>
      <c r="R59" s="28"/>
    </row>
    <row r="60" spans="1:18" x14ac:dyDescent="0.2">
      <c r="A60" s="82"/>
      <c r="B60" s="83"/>
      <c r="C60" s="83"/>
      <c r="D60" s="83"/>
      <c r="E60" s="83"/>
      <c r="F60" s="84"/>
      <c r="G60" s="84"/>
      <c r="H60" s="84"/>
      <c r="I60" s="51"/>
      <c r="J60" s="28"/>
      <c r="K60" s="28"/>
      <c r="L60" s="28"/>
      <c r="M60" s="28"/>
      <c r="N60" s="28"/>
      <c r="O60" s="28"/>
      <c r="P60" s="28"/>
      <c r="Q60" s="28"/>
      <c r="R60" s="28"/>
    </row>
    <row r="61" spans="1:18" x14ac:dyDescent="0.2">
      <c r="A61" s="82"/>
      <c r="B61" s="83"/>
      <c r="C61" s="83"/>
      <c r="D61" s="83" t="s">
        <v>62</v>
      </c>
      <c r="E61" s="83"/>
      <c r="F61" s="84">
        <v>55745439.00999999</v>
      </c>
      <c r="G61" s="84">
        <v>0</v>
      </c>
      <c r="H61" s="84">
        <v>55745439.009999998</v>
      </c>
      <c r="I61" s="51"/>
      <c r="J61" s="28"/>
      <c r="K61" s="28"/>
      <c r="L61" s="28"/>
      <c r="M61" s="28"/>
      <c r="N61" s="28"/>
      <c r="O61" s="28"/>
      <c r="P61" s="28"/>
      <c r="Q61" s="28"/>
      <c r="R61" s="28"/>
    </row>
    <row r="62" spans="1:18" x14ac:dyDescent="0.2">
      <c r="A62" s="82"/>
      <c r="B62" s="83"/>
      <c r="C62" s="83"/>
      <c r="D62" s="83"/>
      <c r="E62" s="83"/>
      <c r="F62" s="84"/>
      <c r="G62" s="84"/>
      <c r="H62" s="84"/>
      <c r="I62" s="51"/>
      <c r="J62" s="28"/>
      <c r="K62" s="28"/>
      <c r="L62" s="28"/>
      <c r="M62" s="28"/>
      <c r="N62" s="28"/>
      <c r="O62" s="28"/>
      <c r="P62" s="28"/>
      <c r="Q62" s="28"/>
      <c r="R62" s="28"/>
    </row>
    <row r="63" spans="1:18" x14ac:dyDescent="0.2">
      <c r="A63" s="82"/>
      <c r="B63" s="83"/>
      <c r="C63" s="83"/>
      <c r="D63" s="83" t="s">
        <v>63</v>
      </c>
      <c r="E63" s="83"/>
      <c r="F63" s="84">
        <v>26314185.48</v>
      </c>
      <c r="G63" s="84">
        <f>+G57+G56+G54+G52+G51+G49+G47+G46+G45+G43+G41+G40+G38+G37+G35+G34+G32+G30+G29+G28+G25+G24+G22</f>
        <v>76233.489999999962</v>
      </c>
      <c r="H63" s="84">
        <f>F63+G63</f>
        <v>26390418.969999999</v>
      </c>
      <c r="I63" s="51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2">
      <c r="A64" s="82"/>
      <c r="B64" s="83"/>
      <c r="C64" s="83"/>
      <c r="D64" s="83" t="s">
        <v>64</v>
      </c>
      <c r="E64" s="83"/>
      <c r="F64" s="84">
        <v>29431253.529999997</v>
      </c>
      <c r="G64" s="84">
        <f>G26</f>
        <v>-76233.490000000005</v>
      </c>
      <c r="H64" s="84">
        <f>F64+G64</f>
        <v>29355020.039999999</v>
      </c>
      <c r="I64" s="51"/>
      <c r="J64" s="28"/>
      <c r="K64" s="28"/>
      <c r="L64" s="28"/>
      <c r="M64" s="28"/>
      <c r="N64" s="28"/>
      <c r="O64" s="28"/>
      <c r="P64" s="28"/>
      <c r="Q64" s="28"/>
      <c r="R64" s="28"/>
    </row>
    <row r="65" spans="1:9" x14ac:dyDescent="0.2">
      <c r="A65" s="67"/>
      <c r="B65" s="68"/>
      <c r="C65" s="69"/>
      <c r="D65" s="69"/>
      <c r="E65" s="69"/>
      <c r="F65" s="70"/>
      <c r="G65" s="70"/>
      <c r="H65" s="70"/>
      <c r="I65" s="47"/>
    </row>
    <row r="66" spans="1:9" x14ac:dyDescent="0.2">
      <c r="A66" s="67"/>
      <c r="B66" s="68"/>
      <c r="C66" s="69"/>
      <c r="D66" s="69"/>
      <c r="E66" s="69"/>
      <c r="F66" s="70"/>
      <c r="G66" s="70"/>
      <c r="H66" s="70"/>
      <c r="I66" s="47"/>
    </row>
    <row r="67" spans="1:9" x14ac:dyDescent="0.2">
      <c r="A67" s="85" t="s">
        <v>65</v>
      </c>
      <c r="B67" s="68"/>
      <c r="C67" s="69"/>
      <c r="D67" s="69"/>
      <c r="E67" s="69"/>
      <c r="F67" s="70"/>
      <c r="G67" s="70"/>
      <c r="H67" s="70"/>
      <c r="I67" s="47"/>
    </row>
    <row r="68" spans="1:9" ht="13.5" thickBot="1" x14ac:dyDescent="0.25">
      <c r="A68" s="86" t="s">
        <v>13</v>
      </c>
      <c r="B68" s="38" t="s">
        <v>14</v>
      </c>
      <c r="C68" s="87" t="s">
        <v>21</v>
      </c>
      <c r="D68" s="88" t="s">
        <v>15</v>
      </c>
      <c r="E68" s="87" t="s">
        <v>16</v>
      </c>
      <c r="F68" s="89" t="s">
        <v>18</v>
      </c>
      <c r="G68" s="90" t="s">
        <v>20</v>
      </c>
      <c r="H68" s="91" t="s">
        <v>19</v>
      </c>
      <c r="I68" s="44" t="s">
        <v>17</v>
      </c>
    </row>
    <row r="69" spans="1:9" ht="13.5" thickTop="1" x14ac:dyDescent="0.2">
      <c r="A69" s="92"/>
      <c r="B69" s="93"/>
      <c r="C69" s="94"/>
      <c r="D69" s="94" t="s">
        <v>66</v>
      </c>
      <c r="E69" s="94"/>
      <c r="F69" s="95"/>
      <c r="G69" s="95">
        <v>0</v>
      </c>
      <c r="H69" s="95"/>
      <c r="I69" s="47"/>
    </row>
    <row r="70" spans="1:9" x14ac:dyDescent="0.2">
      <c r="A70" s="67"/>
      <c r="B70" s="68"/>
      <c r="C70" s="69"/>
      <c r="D70" s="69"/>
      <c r="E70" s="69"/>
      <c r="F70" s="70"/>
      <c r="G70" s="70"/>
      <c r="H70" s="70"/>
      <c r="I70" s="47"/>
    </row>
    <row r="71" spans="1:9" x14ac:dyDescent="0.2">
      <c r="A71" s="67"/>
      <c r="B71" s="68"/>
      <c r="C71" s="69"/>
      <c r="D71" s="69"/>
      <c r="E71" s="69"/>
      <c r="F71" s="70"/>
      <c r="G71" s="70"/>
      <c r="H71" s="70"/>
      <c r="I71" s="47"/>
    </row>
    <row r="72" spans="1:9" x14ac:dyDescent="0.2">
      <c r="A72" s="67"/>
      <c r="B72" s="68"/>
      <c r="C72" s="69"/>
      <c r="D72" s="69" t="s">
        <v>68</v>
      </c>
      <c r="E72" s="69"/>
      <c r="F72" s="70"/>
      <c r="G72" s="70"/>
      <c r="H72" s="70"/>
      <c r="I72" s="47"/>
    </row>
    <row r="73" spans="1:9" x14ac:dyDescent="0.2">
      <c r="A73" s="67"/>
      <c r="B73" s="68"/>
      <c r="C73" s="69"/>
      <c r="D73" s="69"/>
      <c r="E73" s="69"/>
      <c r="F73" s="70"/>
      <c r="G73" s="70"/>
      <c r="H73" s="70"/>
      <c r="I73" s="47"/>
    </row>
    <row r="74" spans="1:9" x14ac:dyDescent="0.2">
      <c r="A74" s="67"/>
      <c r="B74" s="68"/>
      <c r="C74" s="69"/>
      <c r="D74" s="69" t="s">
        <v>26</v>
      </c>
      <c r="E74" s="69"/>
      <c r="F74" s="70">
        <v>44461007.109999999</v>
      </c>
      <c r="G74" s="70">
        <v>0</v>
      </c>
      <c r="H74" s="70">
        <v>44461007.109999999</v>
      </c>
      <c r="I74" s="47"/>
    </row>
    <row r="75" spans="1:9" x14ac:dyDescent="0.2">
      <c r="A75" s="67"/>
      <c r="B75" s="68"/>
      <c r="C75" s="69"/>
      <c r="D75" s="69" t="s">
        <v>67</v>
      </c>
      <c r="E75" s="69"/>
      <c r="F75" s="70">
        <v>11284431.900000013</v>
      </c>
      <c r="G75" s="70">
        <v>0</v>
      </c>
      <c r="H75" s="70">
        <v>11284431.900000013</v>
      </c>
      <c r="I75" s="47"/>
    </row>
    <row r="76" spans="1:9" x14ac:dyDescent="0.2">
      <c r="A76" s="67"/>
      <c r="B76" s="68"/>
      <c r="C76" s="69"/>
      <c r="D76" s="69" t="s">
        <v>69</v>
      </c>
      <c r="E76" s="69"/>
      <c r="F76" s="70">
        <v>55745439.010000013</v>
      </c>
      <c r="G76" s="70">
        <v>0</v>
      </c>
      <c r="H76" s="70">
        <v>55745439.010000013</v>
      </c>
      <c r="I76" s="47"/>
    </row>
    <row r="77" spans="1:9" x14ac:dyDescent="0.2">
      <c r="A77" s="67"/>
      <c r="B77" s="68"/>
      <c r="C77" s="69"/>
      <c r="D77" s="69"/>
      <c r="E77" s="69"/>
      <c r="F77" s="70"/>
      <c r="G77" s="70"/>
      <c r="H77" s="70"/>
      <c r="I77" s="47"/>
    </row>
    <row r="78" spans="1:9" x14ac:dyDescent="0.2">
      <c r="A78" s="96"/>
      <c r="B78" s="97"/>
      <c r="C78" s="98"/>
      <c r="D78" s="69" t="s">
        <v>62</v>
      </c>
      <c r="E78" s="69"/>
      <c r="F78" s="70">
        <v>55745439.00999999</v>
      </c>
      <c r="G78" s="70">
        <v>0</v>
      </c>
      <c r="H78" s="70">
        <v>55745439.009999998</v>
      </c>
      <c r="I78" s="47"/>
    </row>
    <row r="79" spans="1:9" x14ac:dyDescent="0.2">
      <c r="A79" s="96"/>
      <c r="B79" s="97"/>
      <c r="C79" s="98"/>
      <c r="D79" s="98"/>
      <c r="E79" s="98"/>
      <c r="F79" s="99"/>
      <c r="G79" s="99"/>
      <c r="H79" s="99"/>
      <c r="I79" s="47"/>
    </row>
    <row r="80" spans="1:9" x14ac:dyDescent="0.2">
      <c r="A80" s="96"/>
      <c r="B80" s="97"/>
      <c r="C80" s="98"/>
      <c r="D80" s="98"/>
      <c r="E80" s="98"/>
      <c r="F80" s="99"/>
      <c r="G80" s="99"/>
      <c r="H80" s="99"/>
      <c r="I80" s="47"/>
    </row>
    <row r="81" spans="1:9" s="13" customFormat="1" x14ac:dyDescent="0.2">
      <c r="A81" s="104" t="s">
        <v>73</v>
      </c>
      <c r="I81" s="42"/>
    </row>
    <row r="82" spans="1:9" s="13" customFormat="1" x14ac:dyDescent="0.2">
      <c r="A82" s="101"/>
      <c r="I82" s="42"/>
    </row>
    <row r="83" spans="1:9" s="13" customFormat="1" x14ac:dyDescent="0.2">
      <c r="A83" s="101" t="s">
        <v>2</v>
      </c>
      <c r="I83" s="42"/>
    </row>
    <row r="84" spans="1:9" s="13" customFormat="1" x14ac:dyDescent="0.2">
      <c r="A84" s="101"/>
      <c r="I84" s="42"/>
    </row>
    <row r="85" spans="1:9" s="13" customFormat="1" x14ac:dyDescent="0.2">
      <c r="A85" s="101" t="s">
        <v>7</v>
      </c>
      <c r="I85" s="42"/>
    </row>
    <row r="86" spans="1:9" s="13" customFormat="1" x14ac:dyDescent="0.2">
      <c r="A86" s="101"/>
      <c r="I86" s="42"/>
    </row>
    <row r="87" spans="1:9" s="13" customFormat="1" x14ac:dyDescent="0.2">
      <c r="A87" s="101" t="s">
        <v>8</v>
      </c>
      <c r="I87" s="42"/>
    </row>
    <row r="88" spans="1:9" s="13" customFormat="1" x14ac:dyDescent="0.2">
      <c r="A88" s="101"/>
      <c r="I88" s="42"/>
    </row>
    <row r="89" spans="1:9" s="13" customFormat="1" x14ac:dyDescent="0.2">
      <c r="A89" s="101" t="s">
        <v>74</v>
      </c>
      <c r="I89" s="42"/>
    </row>
    <row r="90" spans="1:9" s="13" customFormat="1" x14ac:dyDescent="0.2">
      <c r="I90" s="42"/>
    </row>
    <row r="91" spans="1:9" s="13" customFormat="1" x14ac:dyDescent="0.2">
      <c r="I91" s="42"/>
    </row>
    <row r="92" spans="1:9" s="13" customFormat="1" x14ac:dyDescent="0.2">
      <c r="I92" s="42"/>
    </row>
    <row r="93" spans="1:9" s="13" customFormat="1" x14ac:dyDescent="0.2">
      <c r="I93" s="42"/>
    </row>
    <row r="94" spans="1:9" s="13" customFormat="1" x14ac:dyDescent="0.2">
      <c r="A94" s="100"/>
      <c r="B94" s="100"/>
      <c r="C94" s="100"/>
      <c r="D94" s="100"/>
      <c r="E94" s="100"/>
      <c r="F94" s="100"/>
      <c r="G94" s="100"/>
      <c r="H94" s="100"/>
      <c r="I94" s="42"/>
    </row>
    <row r="95" spans="1:9" s="13" customFormat="1" x14ac:dyDescent="0.2">
      <c r="A95" s="100"/>
      <c r="B95" s="100"/>
      <c r="C95" s="100"/>
      <c r="D95" s="100"/>
      <c r="E95" s="100"/>
      <c r="F95" s="100"/>
      <c r="G95" s="100"/>
      <c r="H95" s="100"/>
      <c r="I95" s="42"/>
    </row>
    <row r="96" spans="1:9" s="13" customFormat="1" x14ac:dyDescent="0.2">
      <c r="A96" s="100"/>
      <c r="B96" s="100"/>
      <c r="C96" s="100"/>
      <c r="D96" s="100"/>
      <c r="E96" s="100"/>
      <c r="F96" s="100"/>
      <c r="G96" s="100"/>
      <c r="H96" s="100"/>
      <c r="I96" s="42"/>
    </row>
    <row r="97" spans="1:9" s="13" customFormat="1" x14ac:dyDescent="0.2">
      <c r="A97" s="100"/>
      <c r="B97" s="100"/>
      <c r="C97" s="100"/>
      <c r="D97" s="100"/>
      <c r="E97" s="100"/>
      <c r="F97" s="100"/>
      <c r="G97" s="100"/>
      <c r="H97" s="100"/>
      <c r="I97" s="42"/>
    </row>
    <row r="98" spans="1:9" x14ac:dyDescent="0.2">
      <c r="A98" s="96"/>
      <c r="B98" s="97"/>
      <c r="C98" s="98"/>
      <c r="D98" s="98"/>
      <c r="E98" s="98"/>
      <c r="F98" s="99"/>
      <c r="G98" s="99"/>
      <c r="H98" s="99"/>
      <c r="I98" s="47"/>
    </row>
    <row r="99" spans="1:9" x14ac:dyDescent="0.2">
      <c r="A99" s="96"/>
      <c r="B99" s="97"/>
      <c r="C99" s="98"/>
      <c r="D99" s="98"/>
      <c r="E99" s="98"/>
      <c r="F99" s="99"/>
      <c r="G99" s="99"/>
      <c r="H99" s="99"/>
      <c r="I99" s="47"/>
    </row>
    <row r="100" spans="1:9" x14ac:dyDescent="0.2">
      <c r="A100" s="96"/>
      <c r="B100" s="97"/>
      <c r="C100" s="98"/>
      <c r="D100" s="98"/>
      <c r="E100" s="98"/>
      <c r="F100" s="99"/>
      <c r="G100" s="99"/>
      <c r="H100" s="99"/>
      <c r="I100" s="47"/>
    </row>
    <row r="101" spans="1:9" x14ac:dyDescent="0.2">
      <c r="A101" s="96"/>
      <c r="B101" s="97"/>
      <c r="C101" s="98"/>
      <c r="D101" s="98"/>
      <c r="E101" s="98"/>
      <c r="F101" s="99"/>
      <c r="G101" s="99"/>
      <c r="H101" s="99"/>
      <c r="I101" s="47"/>
    </row>
    <row r="102" spans="1:9" x14ac:dyDescent="0.2">
      <c r="A102" s="96"/>
      <c r="B102" s="97"/>
      <c r="C102" s="98"/>
      <c r="D102" s="98"/>
      <c r="E102" s="98"/>
      <c r="F102" s="99"/>
      <c r="G102" s="99"/>
      <c r="H102" s="99"/>
      <c r="I102" s="47"/>
    </row>
    <row r="103" spans="1:9" x14ac:dyDescent="0.2">
      <c r="A103" s="96"/>
      <c r="B103" s="97"/>
      <c r="C103" s="98"/>
      <c r="D103" s="98"/>
      <c r="E103" s="98"/>
      <c r="F103" s="99"/>
      <c r="G103" s="99"/>
      <c r="H103" s="99"/>
      <c r="I103" s="47"/>
    </row>
    <row r="104" spans="1:9" x14ac:dyDescent="0.2">
      <c r="A104" s="96"/>
      <c r="B104" s="97"/>
      <c r="C104" s="98"/>
      <c r="D104" s="98"/>
      <c r="E104" s="98"/>
      <c r="F104" s="99"/>
      <c r="G104" s="99"/>
      <c r="H104" s="99"/>
      <c r="I104" s="47"/>
    </row>
    <row r="105" spans="1:9" x14ac:dyDescent="0.2">
      <c r="A105" s="96"/>
      <c r="B105" s="97"/>
      <c r="C105" s="98"/>
      <c r="D105" s="98"/>
      <c r="E105" s="98"/>
      <c r="F105" s="99"/>
      <c r="G105" s="99"/>
      <c r="H105" s="99"/>
      <c r="I105" s="47"/>
    </row>
    <row r="106" spans="1:9" x14ac:dyDescent="0.2">
      <c r="A106" s="96"/>
      <c r="B106" s="97"/>
      <c r="C106" s="98"/>
      <c r="D106" s="98"/>
      <c r="E106" s="98"/>
      <c r="F106" s="99"/>
      <c r="G106" s="99"/>
      <c r="H106" s="99"/>
      <c r="I106" s="47"/>
    </row>
  </sheetData>
  <autoFilter ref="A21:R59" xr:uid="{00000000-0001-0000-0000-000000000000}"/>
  <printOptions horizontalCentered="1"/>
  <pageMargins left="0.19685039370078741" right="0.19685039370078741" top="0.19685039370078741" bottom="0.19685039370078741" header="0.31496062992125984" footer="0.31496062992125984"/>
  <pageSetup paperSize="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H24"/>
  <sheetViews>
    <sheetView zoomScale="85" zoomScaleNormal="85" workbookViewId="0">
      <selection activeCell="A16" sqref="A16:XFD32"/>
    </sheetView>
  </sheetViews>
  <sheetFormatPr defaultRowHeight="15" x14ac:dyDescent="0.25"/>
  <cols>
    <col min="1" max="1" width="129.5703125" style="2" customWidth="1"/>
    <col min="2" max="16384" width="9.140625" style="2"/>
  </cols>
  <sheetData>
    <row r="1" spans="1:8" ht="31.5" customHeight="1" x14ac:dyDescent="0.25">
      <c r="A1" s="11" t="s">
        <v>4</v>
      </c>
    </row>
    <row r="2" spans="1:8" x14ac:dyDescent="0.25">
      <c r="A2" t="s">
        <v>6</v>
      </c>
    </row>
    <row r="4" spans="1:8" x14ac:dyDescent="0.25">
      <c r="B4" s="5"/>
      <c r="C4" s="5"/>
      <c r="D4" s="5"/>
      <c r="E4" s="5"/>
      <c r="F4" s="5"/>
      <c r="G4" s="5"/>
      <c r="H4" s="5"/>
    </row>
    <row r="5" spans="1:8" x14ac:dyDescent="0.25">
      <c r="A5" s="3" t="s">
        <v>9</v>
      </c>
      <c r="B5" s="5"/>
      <c r="C5" s="5"/>
      <c r="D5" s="5"/>
      <c r="E5" s="5"/>
      <c r="F5" s="5"/>
      <c r="G5" s="5"/>
      <c r="H5" s="5"/>
    </row>
    <row r="6" spans="1:8" x14ac:dyDescent="0.25">
      <c r="A6" s="4"/>
      <c r="B6" s="5"/>
      <c r="C6" s="5"/>
      <c r="D6" s="5"/>
      <c r="E6" s="5"/>
      <c r="F6" s="5"/>
      <c r="G6" s="5"/>
      <c r="H6" s="5"/>
    </row>
    <row r="7" spans="1:8" x14ac:dyDescent="0.25">
      <c r="A7" s="6" t="s">
        <v>10</v>
      </c>
      <c r="B7" s="5"/>
      <c r="C7" s="5"/>
      <c r="D7" s="5"/>
      <c r="E7" s="5"/>
      <c r="F7" s="5"/>
      <c r="G7" s="5"/>
      <c r="H7" s="5"/>
    </row>
    <row r="8" spans="1:8" x14ac:dyDescent="0.25">
      <c r="A8" s="4"/>
      <c r="B8" s="5"/>
      <c r="C8" s="5"/>
      <c r="D8" s="5"/>
      <c r="E8" s="5"/>
      <c r="F8" s="5"/>
      <c r="G8" s="5"/>
      <c r="H8" s="5"/>
    </row>
    <row r="9" spans="1:8" x14ac:dyDescent="0.25">
      <c r="A9" s="7" t="s">
        <v>0</v>
      </c>
      <c r="B9" s="5"/>
      <c r="C9" s="5"/>
      <c r="D9" s="5"/>
      <c r="E9" s="5"/>
      <c r="F9" s="5"/>
      <c r="G9" s="5"/>
      <c r="H9" s="5"/>
    </row>
    <row r="10" spans="1:8" x14ac:dyDescent="0.25">
      <c r="A10" s="7" t="s">
        <v>1</v>
      </c>
      <c r="B10" s="5"/>
      <c r="C10" s="5"/>
      <c r="D10" s="5"/>
      <c r="E10" s="5"/>
      <c r="F10" s="5"/>
      <c r="G10" s="5"/>
      <c r="H10" s="5"/>
    </row>
    <row r="11" spans="1:8" x14ac:dyDescent="0.25">
      <c r="A11" s="4"/>
      <c r="B11" s="5"/>
      <c r="C11" s="5"/>
      <c r="D11" s="5"/>
      <c r="E11" s="5"/>
      <c r="F11" s="5"/>
      <c r="G11" s="5"/>
      <c r="H11" s="5"/>
    </row>
    <row r="12" spans="1:8" x14ac:dyDescent="0.25">
      <c r="A12" s="8" t="s">
        <v>11</v>
      </c>
      <c r="B12" s="5"/>
      <c r="C12" s="5"/>
      <c r="D12" s="5"/>
      <c r="E12" s="5"/>
      <c r="F12" s="5"/>
      <c r="G12" s="5"/>
      <c r="H12" s="5"/>
    </row>
    <row r="13" spans="1:8" x14ac:dyDescent="0.25">
      <c r="A13" s="8"/>
      <c r="B13" s="5"/>
      <c r="C13" s="5"/>
      <c r="D13" s="5"/>
      <c r="E13" s="5"/>
      <c r="F13" s="5"/>
      <c r="G13" s="5"/>
      <c r="H13" s="5"/>
    </row>
    <row r="14" spans="1:8" ht="26.25" x14ac:dyDescent="0.25">
      <c r="A14" s="11" t="s">
        <v>5</v>
      </c>
      <c r="B14" s="5"/>
      <c r="C14" s="5"/>
      <c r="D14" s="5"/>
      <c r="E14" s="5"/>
      <c r="F14" s="5"/>
      <c r="G14" s="5"/>
      <c r="H14" s="5"/>
    </row>
    <row r="15" spans="1:8" x14ac:dyDescent="0.25">
      <c r="A15" s="1"/>
    </row>
    <row r="16" spans="1:8" x14ac:dyDescent="0.25">
      <c r="A16" s="9" t="s">
        <v>12</v>
      </c>
    </row>
    <row r="17" spans="1:1" x14ac:dyDescent="0.25">
      <c r="A17" s="4"/>
    </row>
    <row r="18" spans="1:1" x14ac:dyDescent="0.25">
      <c r="A18" s="10" t="s">
        <v>2</v>
      </c>
    </row>
    <row r="19" spans="1:1" x14ac:dyDescent="0.25">
      <c r="A19" s="4"/>
    </row>
    <row r="20" spans="1:1" x14ac:dyDescent="0.25">
      <c r="A20" s="7" t="s">
        <v>7</v>
      </c>
    </row>
    <row r="21" spans="1:1" x14ac:dyDescent="0.25">
      <c r="A21" s="4"/>
    </row>
    <row r="22" spans="1:1" x14ac:dyDescent="0.25">
      <c r="A22" s="7" t="s">
        <v>8</v>
      </c>
    </row>
    <row r="23" spans="1:1" x14ac:dyDescent="0.25">
      <c r="A23" s="4"/>
    </row>
    <row r="24" spans="1:1" x14ac:dyDescent="0.25">
      <c r="A24" s="7" t="s">
        <v>3</v>
      </c>
    </row>
  </sheetData>
  <sheetProtection sheet="1" objects="1" scenarios="1"/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zpetROZPOCET_VYD">
                <anchor moveWithCells="1" sizeWithCells="1">
                  <from>
                    <xdr:col>1</xdr:col>
                    <xdr:colOff>85725</xdr:colOff>
                    <xdr:row>0</xdr:row>
                    <xdr:rowOff>28575</xdr:rowOff>
                  </from>
                  <to>
                    <xdr:col>3</xdr:col>
                    <xdr:colOff>133350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aveSoubor">
                <anchor moveWithCells="1" sizeWithCells="1">
                  <from>
                    <xdr:col>3</xdr:col>
                    <xdr:colOff>238125</xdr:colOff>
                    <xdr:row>0</xdr:row>
                    <xdr:rowOff>47625</xdr:rowOff>
                  </from>
                  <to>
                    <xdr:col>6</xdr:col>
                    <xdr:colOff>47625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oprava</vt:lpstr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Admin</cp:lastModifiedBy>
  <cp:lastPrinted>2022-02-07T10:26:39Z</cp:lastPrinted>
  <dcterms:created xsi:type="dcterms:W3CDTF">2016-04-24T07:59:01Z</dcterms:created>
  <dcterms:modified xsi:type="dcterms:W3CDTF">2022-02-07T10:26:57Z</dcterms:modified>
</cp:coreProperties>
</file>